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665" yWindow="-240" windowWidth="13725" windowHeight="12810" tabRatio="908"/>
  </bookViews>
  <sheets>
    <sheet name="Krebs" sheetId="46" r:id="rId1"/>
    <sheet name="B" sheetId="47" r:id="rId2"/>
    <sheet name="B-1" sheetId="52" r:id="rId3"/>
    <sheet name="B-1-1" sheetId="53" r:id="rId4"/>
    <sheet name="B-1-2" sheetId="54" r:id="rId5"/>
    <sheet name="B-2" sheetId="6" r:id="rId6"/>
    <sheet name="B-3" sheetId="11" r:id="rId7"/>
    <sheet name="B-4" sheetId="14" r:id="rId8"/>
    <sheet name="B-5" sheetId="12" r:id="rId9"/>
    <sheet name="B-6" sheetId="16" r:id="rId10"/>
    <sheet name="B-7" sheetId="8" r:id="rId11"/>
    <sheet name="B-8" sheetId="18" r:id="rId12"/>
    <sheet name="B-9" sheetId="20" r:id="rId13"/>
    <sheet name="B-10" sheetId="22" r:id="rId14"/>
    <sheet name="B-11" sheetId="26" r:id="rId15"/>
    <sheet name="B-12" sheetId="51" r:id="rId16"/>
    <sheet name="B-13" sheetId="55" r:id="rId17"/>
    <sheet name="B-14" sheetId="33" r:id="rId18"/>
    <sheet name="D" sheetId="50" r:id="rId19"/>
    <sheet name="D-work" sheetId="49" r:id="rId20"/>
  </sheets>
  <definedNames>
    <definedName name="axli" localSheetId="2">#REF!</definedName>
    <definedName name="axli">#REF!</definedName>
    <definedName name="naniko" localSheetId="2">#REF!</definedName>
    <definedName name="naniko">#REF!</definedName>
    <definedName name="natalia" localSheetId="2">#REF!</definedName>
    <definedName name="natalia">#REF!</definedName>
    <definedName name="_xlnm.Print_Area" localSheetId="13">'B-10'!$A$1:$F$38</definedName>
    <definedName name="_xlnm.Print_Area" localSheetId="15">'B-12'!$A$1:$F$72</definedName>
    <definedName name="_xlnm.Print_Area" localSheetId="5">'B-2'!$A$1:$F$15</definedName>
    <definedName name="_xlnm.Print_Area" localSheetId="9">'B-6'!$A$1:$F$32</definedName>
    <definedName name="_xlnm.Print_Area" localSheetId="10">'B-7'!$A$1:$F$26</definedName>
    <definedName name="_xlnm.Print_Area" localSheetId="11">'B-8'!$A$1:$F$38</definedName>
    <definedName name="_xlnm.Print_Area" localSheetId="18">D!$A$1:$D$9</definedName>
    <definedName name="_xlnm.Print_Area" localSheetId="0">Krebs!$A$1:$D$10</definedName>
    <definedName name="_xlnm.Print_Titles" localSheetId="1">B!$4:$4</definedName>
    <definedName name="_xlnm.Print_Titles" localSheetId="2">'B-1'!$4:$4</definedName>
    <definedName name="_xlnm.Print_Titles" localSheetId="13">'B-10'!$6:$6</definedName>
    <definedName name="_xlnm.Print_Titles" localSheetId="15">'B-12'!$8:$8</definedName>
    <definedName name="_xlnm.Print_Titles" localSheetId="5">'B-2'!$8:$8</definedName>
    <definedName name="_xlnm.Print_Titles" localSheetId="9">'B-6'!$8:$8</definedName>
    <definedName name="_xlnm.Print_Titles" localSheetId="10">'B-7'!$8:$8</definedName>
    <definedName name="_xlnm.Print_Titles" localSheetId="11">'B-8'!#REF!</definedName>
    <definedName name="_xlnm.Print_Titles" localSheetId="18">D!$6:$6</definedName>
    <definedName name="_xlnm.Print_Titles" localSheetId="0">Krebs!#REF!</definedName>
    <definedName name="Summary" localSheetId="2">#REF!</definedName>
    <definedName name="Summary">#REF!</definedName>
  </definedNames>
  <calcPr calcId="125725"/>
</workbook>
</file>

<file path=xl/calcChain.xml><?xml version="1.0" encoding="utf-8"?>
<calcChain xmlns="http://schemas.openxmlformats.org/spreadsheetml/2006/main">
  <c r="D304" i="54"/>
  <c r="D303"/>
  <c r="D280"/>
  <c r="D275"/>
  <c r="D268"/>
  <c r="D261"/>
  <c r="D240"/>
  <c r="D206"/>
  <c r="D191"/>
  <c r="D183"/>
  <c r="D160"/>
  <c r="D155"/>
  <c r="D116"/>
  <c r="D110"/>
  <c r="D103"/>
  <c r="D96"/>
  <c r="D90"/>
  <c r="D79"/>
  <c r="D68"/>
  <c r="D66"/>
  <c r="D59"/>
  <c r="D49"/>
  <c r="D39"/>
  <c r="D22"/>
  <c r="D17"/>
  <c r="D18" s="1"/>
  <c r="D9"/>
  <c r="D253" i="55"/>
  <c r="D244"/>
  <c r="D225"/>
  <c r="D210"/>
  <c r="D183"/>
  <c r="D152"/>
  <c r="D138"/>
  <c r="D128"/>
  <c r="D127"/>
  <c r="D110"/>
  <c r="D88"/>
  <c r="D87"/>
  <c r="D80"/>
  <c r="D81" s="1"/>
  <c r="D78"/>
  <c r="D76"/>
  <c r="D28"/>
  <c r="D26"/>
  <c r="D25"/>
  <c r="D23"/>
  <c r="D18"/>
  <c r="D15"/>
  <c r="D69" i="54" l="1"/>
  <c r="D19" i="55"/>
  <c r="D10" i="6" l="1"/>
  <c r="D151" i="33"/>
  <c r="D149"/>
  <c r="D148"/>
  <c r="D146"/>
  <c r="D145"/>
  <c r="D105"/>
  <c r="D82"/>
  <c r="D78"/>
  <c r="D53"/>
  <c r="D49"/>
  <c r="D39"/>
  <c r="D37"/>
  <c r="D36"/>
  <c r="D28"/>
  <c r="D27"/>
  <c r="D18" i="51"/>
  <c r="D28" i="53"/>
  <c r="A22" i="51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12"/>
  <c r="A13" s="1"/>
  <c r="A14" s="1"/>
  <c r="A15" s="1"/>
  <c r="A16" s="1"/>
  <c r="A17" s="1"/>
  <c r="A18" s="1"/>
  <c r="A19" s="1"/>
  <c r="D35" i="26" l="1"/>
  <c r="A27" i="22"/>
  <c r="A28" s="1"/>
  <c r="A29" s="1"/>
  <c r="A30" s="1"/>
  <c r="A31" s="1"/>
  <c r="A32" s="1"/>
  <c r="A33" s="1"/>
  <c r="A34" s="1"/>
  <c r="A35" s="1"/>
  <c r="A36" s="1"/>
  <c r="A37" s="1"/>
  <c r="A23"/>
  <c r="A24" s="1"/>
  <c r="A25" s="1"/>
  <c r="A18"/>
  <c r="A19" s="1"/>
  <c r="A20" s="1"/>
  <c r="A21" s="1"/>
  <c r="A11"/>
  <c r="A12" s="1"/>
  <c r="A13" s="1"/>
  <c r="A14" s="1"/>
  <c r="A15" s="1"/>
  <c r="A25" i="18" l="1"/>
  <c r="A26" s="1"/>
  <c r="A27" s="1"/>
  <c r="A28" s="1"/>
  <c r="A29" s="1"/>
  <c r="A30" s="1"/>
  <c r="A31" s="1"/>
  <c r="A32" s="1"/>
  <c r="A33" s="1"/>
  <c r="A34" s="1"/>
  <c r="A35" s="1"/>
  <c r="A36" s="1"/>
  <c r="A37" s="1"/>
  <c r="A18"/>
  <c r="A19" s="1"/>
  <c r="A20" s="1"/>
  <c r="A21" s="1"/>
  <c r="A22" s="1"/>
  <c r="A23" s="1"/>
  <c r="A11"/>
  <c r="A12" s="1"/>
  <c r="A13" s="1"/>
  <c r="A14" s="1"/>
  <c r="A15" s="1"/>
  <c r="A21" i="16" l="1"/>
  <c r="A22" s="1"/>
  <c r="A23" s="1"/>
  <c r="A24" s="1"/>
  <c r="A25" s="1"/>
  <c r="A26" s="1"/>
  <c r="A27" s="1"/>
  <c r="A28" s="1"/>
  <c r="A29" s="1"/>
  <c r="A30" s="1"/>
  <c r="A15"/>
  <c r="A16" s="1"/>
  <c r="A17" s="1"/>
  <c r="D25" i="11" l="1"/>
</calcChain>
</file>

<file path=xl/sharedStrings.xml><?xml version="1.0" encoding="utf-8"?>
<sst xmlns="http://schemas.openxmlformats.org/spreadsheetml/2006/main" count="2474" uniqueCount="1228">
  <si>
    <t>kompl</t>
  </si>
  <si>
    <t>tn</t>
  </si>
  <si>
    <t>D 2-1</t>
  </si>
  <si>
    <t>D 2-2</t>
  </si>
  <si>
    <t>D 2-3</t>
  </si>
  <si>
    <t>m</t>
  </si>
  <si>
    <t>D 2-4</t>
  </si>
  <si>
    <t>D 2-5</t>
  </si>
  <si>
    <t>D 2-6</t>
  </si>
  <si>
    <t>D 2-7</t>
  </si>
  <si>
    <t>D 2-8</t>
  </si>
  <si>
    <t>D 2-9</t>
  </si>
  <si>
    <t>D 2-10</t>
  </si>
  <si>
    <t>D 2-11</t>
  </si>
  <si>
    <t>D 2-12</t>
  </si>
  <si>
    <r>
      <t>m</t>
    </r>
    <r>
      <rPr>
        <vertAlign val="superscript"/>
        <sz val="12"/>
        <rFont val="LitNusx"/>
      </rPr>
      <t>3</t>
    </r>
  </si>
  <si>
    <t>№№</t>
  </si>
  <si>
    <t>g.m.</t>
  </si>
  <si>
    <t>adg</t>
  </si>
  <si>
    <t>t</t>
  </si>
  <si>
    <t>B</t>
  </si>
  <si>
    <t>D</t>
  </si>
  <si>
    <t>D-1</t>
  </si>
  <si>
    <t>D-2</t>
  </si>
  <si>
    <t>D-3</t>
  </si>
  <si>
    <t>N</t>
  </si>
  <si>
    <t>1'</t>
  </si>
  <si>
    <t>2'</t>
  </si>
  <si>
    <t>3'</t>
  </si>
  <si>
    <t>4'</t>
  </si>
  <si>
    <t>5'</t>
  </si>
  <si>
    <t>6'</t>
  </si>
  <si>
    <t>#</t>
  </si>
  <si>
    <t>m2</t>
  </si>
  <si>
    <t>m3</t>
  </si>
  <si>
    <t>kg</t>
  </si>
  <si>
    <t>gm</t>
  </si>
  <si>
    <t>c</t>
  </si>
  <si>
    <r>
      <rPr>
        <sz val="12"/>
        <rFont val="Times New Roman"/>
        <family val="1"/>
      </rPr>
      <t>B</t>
    </r>
    <r>
      <rPr>
        <sz val="12"/>
        <rFont val="AcadNusx"/>
      </rPr>
      <t>-1-1</t>
    </r>
  </si>
  <si>
    <r>
      <rPr>
        <sz val="12"/>
        <rFont val="Times New Roman"/>
        <family val="1"/>
      </rPr>
      <t>B</t>
    </r>
    <r>
      <rPr>
        <sz val="12"/>
        <rFont val="AcadNusx"/>
      </rPr>
      <t>-1-2</t>
    </r>
  </si>
  <si>
    <t>B-1</t>
  </si>
  <si>
    <r>
      <t>B-2</t>
    </r>
    <r>
      <rPr>
        <sz val="11"/>
        <color theme="1"/>
        <rFont val="Calibri"/>
        <family val="2"/>
        <scheme val="minor"/>
      </rPr>
      <t/>
    </r>
  </si>
  <si>
    <r>
      <t>B-3</t>
    </r>
    <r>
      <rPr>
        <sz val="11"/>
        <color theme="1"/>
        <rFont val="Calibri"/>
        <family val="2"/>
        <scheme val="minor"/>
      </rPr>
      <t/>
    </r>
  </si>
  <si>
    <r>
      <t>B-4</t>
    </r>
    <r>
      <rPr>
        <sz val="11"/>
        <color theme="1"/>
        <rFont val="Calibri"/>
        <family val="2"/>
        <scheme val="minor"/>
      </rPr>
      <t/>
    </r>
  </si>
  <si>
    <r>
      <t>B-5</t>
    </r>
    <r>
      <rPr>
        <sz val="11"/>
        <color theme="1"/>
        <rFont val="Calibri"/>
        <family val="2"/>
        <scheme val="minor"/>
      </rPr>
      <t/>
    </r>
  </si>
  <si>
    <r>
      <t>B-6</t>
    </r>
    <r>
      <rPr>
        <sz val="11"/>
        <color theme="1"/>
        <rFont val="Calibri"/>
        <family val="2"/>
        <scheme val="minor"/>
      </rPr>
      <t/>
    </r>
  </si>
  <si>
    <r>
      <t>B-7</t>
    </r>
    <r>
      <rPr>
        <sz val="11"/>
        <color theme="1"/>
        <rFont val="Calibri"/>
        <family val="2"/>
        <scheme val="minor"/>
      </rPr>
      <t/>
    </r>
  </si>
  <si>
    <r>
      <t>B-8</t>
    </r>
    <r>
      <rPr>
        <sz val="11"/>
        <color theme="1"/>
        <rFont val="Calibri"/>
        <family val="2"/>
        <scheme val="minor"/>
      </rPr>
      <t/>
    </r>
  </si>
  <si>
    <r>
      <t>B-9</t>
    </r>
    <r>
      <rPr>
        <sz val="11"/>
        <color theme="1"/>
        <rFont val="Calibri"/>
        <family val="2"/>
        <scheme val="minor"/>
      </rPr>
      <t/>
    </r>
  </si>
  <si>
    <r>
      <t>B-10</t>
    </r>
    <r>
      <rPr>
        <sz val="11"/>
        <color theme="1"/>
        <rFont val="Calibri"/>
        <family val="2"/>
        <scheme val="minor"/>
      </rPr>
      <t/>
    </r>
  </si>
  <si>
    <r>
      <t>B-11</t>
    </r>
    <r>
      <rPr>
        <sz val="11"/>
        <color theme="1"/>
        <rFont val="Calibri"/>
        <family val="2"/>
        <scheme val="minor"/>
      </rPr>
      <t/>
    </r>
  </si>
  <si>
    <t>B-14</t>
  </si>
  <si>
    <t>B-12</t>
  </si>
  <si>
    <t>B-13</t>
  </si>
  <si>
    <t xml:space="preserve">Rehabilitation of the buildings and small pedestrian bridges existing in the central part of Tskaltubo  </t>
  </si>
  <si>
    <t>Sub-chapter</t>
  </si>
  <si>
    <t>Item</t>
  </si>
  <si>
    <t>Cost in GEL</t>
  </si>
  <si>
    <t>Construction-repair works</t>
  </si>
  <si>
    <t>Dayworks</t>
  </si>
  <si>
    <t>Total:</t>
  </si>
  <si>
    <t>VAT - 18%</t>
  </si>
  <si>
    <t>Grand total:</t>
  </si>
  <si>
    <t>Sub-chapter B - Construction-repair works</t>
  </si>
  <si>
    <t xml:space="preserve"> #</t>
  </si>
  <si>
    <t>Cost Estimation      #</t>
  </si>
  <si>
    <t>Total Cost in GEL</t>
  </si>
  <si>
    <t xml:space="preserve">Rehabilitation of  bridge #1 </t>
  </si>
  <si>
    <t>Rehabilitation of  bridge #2</t>
  </si>
  <si>
    <t xml:space="preserve">Reconstruction of bridge #3 (chain bridge) </t>
  </si>
  <si>
    <t xml:space="preserve">Rehabilitation of bridge #4 </t>
  </si>
  <si>
    <t>Rehabilitation of bridge #5</t>
  </si>
  <si>
    <t>Rehabilitation of bridge #6</t>
  </si>
  <si>
    <r>
      <t>Rehabilitation of bridge</t>
    </r>
    <r>
      <rPr>
        <sz val="12"/>
        <rFont val="Times New Roman"/>
        <family val="1"/>
      </rPr>
      <t xml:space="preserve"> #8</t>
    </r>
  </si>
  <si>
    <t xml:space="preserve">Reconstruction of bridge #9 (with belvedere) </t>
  </si>
  <si>
    <t xml:space="preserve">Rehabilitation of bridge #10 </t>
  </si>
  <si>
    <t xml:space="preserve">Rehabilitation of bridge #11 </t>
  </si>
  <si>
    <t>Sakrebulo building</t>
  </si>
  <si>
    <r>
      <t xml:space="preserve"> </t>
    </r>
    <r>
      <rPr>
        <sz val="12"/>
        <rFont val="Sylfaen"/>
        <family val="1"/>
      </rPr>
      <t>Rehabilitation   of  Tskaltubo former railway station facades</t>
    </r>
  </si>
  <si>
    <r>
      <rPr>
        <sz val="12"/>
        <rFont val="Sylfaen"/>
        <family val="1"/>
      </rPr>
      <t xml:space="preserve"> Adapting Tskaltubo  railway station building  I floor for accomodation of the Resort Management Office</t>
    </r>
    <r>
      <rPr>
        <sz val="12"/>
        <rFont val="AcadNusx"/>
      </rPr>
      <t xml:space="preserve">  </t>
    </r>
  </si>
  <si>
    <t xml:space="preserve">Rehabilitation-reconstruction of the fountain existing in the square by the railway station  </t>
  </si>
  <si>
    <t>Total</t>
  </si>
  <si>
    <t>Sub-chapter B-1 Construction-repair works</t>
  </si>
  <si>
    <t xml:space="preserve">   Cost Estimation Item</t>
  </si>
  <si>
    <t>Rehabilitation of Sakrebulo building facades</t>
  </si>
  <si>
    <t xml:space="preserve">Internal repair works for the Sakrebulo building </t>
  </si>
  <si>
    <t>Work and cost description</t>
  </si>
  <si>
    <t>Dimension</t>
  </si>
  <si>
    <t>Quantity</t>
  </si>
  <si>
    <t>Amount, in GEL</t>
  </si>
  <si>
    <t>Unit rate</t>
  </si>
  <si>
    <t>haul</t>
  </si>
  <si>
    <t>run.m</t>
  </si>
  <si>
    <t>pieces</t>
  </si>
  <si>
    <t>I.Dismantling works</t>
  </si>
  <si>
    <t>Assembling and disassembling on the facade of removable vertical wooden scaffolding</t>
  </si>
  <si>
    <t>Stretching protective net on the removable vertical scaffolding  (with information banners)</t>
  </si>
  <si>
    <t xml:space="preserve">Dismantling of the existing door-windows and loading on the trucks </t>
  </si>
  <si>
    <t>Creating aperture after installation of metal structures (see design)</t>
  </si>
  <si>
    <t>Dismantling stair finishing</t>
  </si>
  <si>
    <t xml:space="preserve">Transporting construction waste to 20 km distance from the building site </t>
  </si>
  <si>
    <t>II. Construction-reconstruction works</t>
  </si>
  <si>
    <t>Filling up the aperture on the façade with brick</t>
  </si>
  <si>
    <t>Reinforcing beam and apertures with metal (see design)</t>
  </si>
  <si>
    <t>Reinforcement  a-III</t>
  </si>
  <si>
    <t>Reinforcement of walls with metal lath and shotcreting with b20 concrete</t>
  </si>
  <si>
    <t>Reinforcement a-I</t>
  </si>
  <si>
    <t>Framing aperture with metal ( see design C-1 3 pieces)</t>
  </si>
  <si>
    <t xml:space="preserve">Arrangement of the hall ceiling with metal structures </t>
  </si>
  <si>
    <t>Arrangement of the hall ceiling with wooden beams</t>
  </si>
  <si>
    <t>Arrangement of monolithic columns and belts with B20 concrete</t>
  </si>
  <si>
    <t>Reinforcement a-III</t>
  </si>
  <si>
    <t>Partial dismantling of wooden roof structures and installation of the new ones with antiseptization and fireproofing</t>
  </si>
  <si>
    <t>Arrangement of roofing with metal tiles</t>
  </si>
  <si>
    <t>Arrangement of gutters</t>
  </si>
  <si>
    <t>Arrangement of collecting funnels</t>
  </si>
  <si>
    <t>Arrangement of culverts</t>
  </si>
  <si>
    <t>III.Restoration-finishing works</t>
  </si>
  <si>
    <t>Installation of metal plastic windows</t>
  </si>
  <si>
    <t>Installation of metal plastic door</t>
  </si>
  <si>
    <t xml:space="preserve"> Installation of solid wood door-windows, with glazing, fittings and lacquering   </t>
  </si>
  <si>
    <t>Installation of the door-window platband  (moulding by the existing pattern)</t>
  </si>
  <si>
    <t>Plastering corbels with cement mortar</t>
  </si>
  <si>
    <t>Arrangement of decorative elements on the corbels  (moulding of the detail-1-by the existing pattern)</t>
  </si>
  <si>
    <t>Arrangement of  decorative railings of the balcony with precast concrete structures (creation of the pattern and moulding)</t>
  </si>
  <si>
    <t xml:space="preserve">Arrangement of decorative metal grating on the door, with painting </t>
  </si>
  <si>
    <t>Finishing plinth with basalt slabs 92.3run.m. *0.8</t>
  </si>
  <si>
    <t>Finishing stairs with basalt slabs</t>
  </si>
  <si>
    <t>Plastering façade with sand-cement</t>
  </si>
  <si>
    <t>Arrangement of decorative metal  abat-jour (staircase cover)  with painting</t>
  </si>
  <si>
    <t>High quality painting of the façade walls with  water-based paint</t>
  </si>
  <si>
    <r>
      <t xml:space="preserve"> </t>
    </r>
    <r>
      <rPr>
        <b/>
        <sz val="12"/>
        <rFont val="Sylfaen"/>
        <family val="1"/>
      </rPr>
      <t>Rehabilitation   of  Tskaltubo former railway station</t>
    </r>
  </si>
  <si>
    <t>Work and Cost Description</t>
  </si>
  <si>
    <t>Estimated cost in GEL</t>
  </si>
  <si>
    <r>
      <t xml:space="preserve">I </t>
    </r>
    <r>
      <rPr>
        <b/>
        <sz val="12"/>
        <rFont val="Sylfaen"/>
        <family val="1"/>
      </rPr>
      <t>Preparatory and dismantling works</t>
    </r>
  </si>
  <si>
    <t>m²</t>
  </si>
  <si>
    <t>m³</t>
  </si>
  <si>
    <t>sq.m.</t>
  </si>
  <si>
    <t xml:space="preserve">Dismantling sheet metal decking from the roof and parapet </t>
  </si>
  <si>
    <t>Dismantling damaged wooden structures of the roofing</t>
  </si>
  <si>
    <t>Removing the existing damaged plaster from the façade</t>
  </si>
  <si>
    <t>Removal-demolition of the wall damaged layer</t>
  </si>
  <si>
    <t>Cleaning facades of the paint coat</t>
  </si>
  <si>
    <t>Dismantling granite baseboard on the I floor</t>
  </si>
  <si>
    <t>Manual loading of construction waste on the dump trucks and disposal</t>
  </si>
  <si>
    <t xml:space="preserve">II Construction-restoration works </t>
  </si>
  <si>
    <t>Installation of wooden roof structures with antiseptization and fireproofing</t>
  </si>
  <si>
    <t>Installation of the smooth painted sheet metal decking on the roof</t>
  </si>
  <si>
    <t xml:space="preserve">Arrangement of the wire mesh on the cleaned walls and plastering with cement mortar </t>
  </si>
  <si>
    <t xml:space="preserve">Arrangement of simple profile platbands (section 7X4cm) and shelves on the side facades' apertures of the  I  floor, by using sand-cement   </t>
  </si>
  <si>
    <t>On the I floor pillars - cleaning of the granite base and restoration of the damaged section, 40 cm height (restoration of about  20%)</t>
  </si>
  <si>
    <t>Fabrication and installation of collecting funnels</t>
  </si>
  <si>
    <t>Fabrication and installation of culverts</t>
  </si>
  <si>
    <t xml:space="preserve">Arrangement of 14 cm height granite baseboard on the I floor, to fabricate a new one, analogue of the existing one.   </t>
  </si>
  <si>
    <t>On the I floor - cleaning granite caps, restoration and fabrication of the new ones,   18 cm height (to fabricate new ones for 80%, analogue of the existing ones)</t>
  </si>
  <si>
    <t>Fabrication of the new decorative vases #1  with sand cement, similar to the existing ones</t>
  </si>
  <si>
    <t>Fabrication of the new decorative element #1  with sand cement, similar to the existing ones</t>
  </si>
  <si>
    <t>Restoration of  I floor columns  - column #1 (taking patterns of capital and base and fabrication of new ones with sand cement, with reinforcement) see design</t>
  </si>
  <si>
    <t xml:space="preserve">Restoration of  II floor columns  - column #2, taking patterns of capital and base and fabrication of new ones with sand cement </t>
  </si>
  <si>
    <t>Restoration of  II floor columns  - column #3, taking patterns of capital and base and fabrication of new ones with sand cement, plastering the column body with decorative plastering method</t>
  </si>
  <si>
    <t xml:space="preserve">Pilaster #1  (II floor). Cleaning-restoration of the capital, taking pattern of the base and fabrication of the new ones with sand cement, plastering  the column body with decorative plastering method  </t>
  </si>
  <si>
    <t>Pilaster #2  (II floor).   Cleaning-restoration</t>
  </si>
  <si>
    <t>Railing #1 fabrication of the new one with sand cement, according to the existing analogue</t>
  </si>
  <si>
    <t>Railing #2  cleaning-restoration, fabrication of about   40%, according to the existing analogue</t>
  </si>
  <si>
    <t>Railing #3  cleaning-restoration, fabrication of about   60%, according to the existing analogue</t>
  </si>
  <si>
    <r>
      <t>Decorative frieze- about 40 m</t>
    </r>
    <r>
      <rPr>
        <vertAlign val="superscript"/>
        <sz val="12"/>
        <color theme="1"/>
        <rFont val="Sylfaen"/>
        <family val="1"/>
      </rPr>
      <t>2</t>
    </r>
    <r>
      <rPr>
        <sz val="12"/>
        <color theme="1"/>
        <rFont val="Sylfaen"/>
        <family val="1"/>
      </rPr>
      <t>. cleaning-restoration, fabrication of about   80%, according to the existing analogue</t>
    </r>
  </si>
  <si>
    <t xml:space="preserve">Decorative platband  #1 (II floor.) cleaning-restoration of about18 m2. </t>
  </si>
  <si>
    <t>Decorative platband  #2 (II floor. arch) cleaning-restoration of about19 m2. fabrication of about   40%, according to the existing analogue</t>
  </si>
  <si>
    <t>Decor #1 - cleaning-restoration, fabrication of about   60%, according to the existing analogue</t>
  </si>
  <si>
    <t>Decor #2 - cleaning-restoration, fabrication of about   80%, according to the existing analogue</t>
  </si>
  <si>
    <t>Decorative element #2 fabrication of the new one according to the existing analogue</t>
  </si>
  <si>
    <t>Decorative element #3, cleaning-restoration,  fabrication of about   80%, according to the existing analogue</t>
  </si>
  <si>
    <t xml:space="preserve">Decorative vase #2, fabrication of the new one according to the existing analogue  </t>
  </si>
  <si>
    <t>Decorative rosette on the fronton of the front facade- cleaning-restoration</t>
  </si>
  <si>
    <t xml:space="preserve">Ceiling - cleaning, restoration of damaged sections, puttying and painting </t>
  </si>
  <si>
    <t>Finishing with Chognari stone (I floor.) cleaning, restoration of 15% damaged sections,  coating with stop-off lacquer</t>
  </si>
  <si>
    <t>Finishing with Eklar stone- cleaning, restoration of 65% damaged sections,  coating with stop-off lacquer</t>
  </si>
  <si>
    <t xml:space="preserve">Staircase, solid granite steps13X38X340 - cleaning, restoration of 20% damaged sections,  </t>
  </si>
  <si>
    <t>Decorative plastering (I floor)</t>
  </si>
  <si>
    <t>Plastering façade with cement mortar</t>
  </si>
  <si>
    <t>Plastering the exterior retaining wall, decorative plaster</t>
  </si>
  <si>
    <t xml:space="preserve">Wooden door #1 (I floor. arched) - 3 units, fabrication with new, solid wood, analogue of the existing one. Applying 2 coats of lacquer-paint </t>
  </si>
  <si>
    <t xml:space="preserve">Wooden window #1 (I floor. arched) - 6 units, fabrication with new, solid wood, analogue of the existing one. Applying 2 coats of lacquer-paint </t>
  </si>
  <si>
    <t xml:space="preserve">Wooden door #2 (I floor) - 1 unit, fabrication with new, solid wood, analogue of the existing one. Applying 2 coats of lacquer-paint </t>
  </si>
  <si>
    <t xml:space="preserve">Wooden window #2 (I floor) - 9 units, fabrication with new, solid wood, analogue of the existing one. Applying 2 coats of lacquer-paint </t>
  </si>
  <si>
    <t xml:space="preserve">Wooden window #2a (I floor) - 2 units, fabrication with new, solid wood, analogue of the existing one. Applying 2 coats of lacquer-paint </t>
  </si>
  <si>
    <t xml:space="preserve">Wooden window #3 (II floor) - 7 units, fabrication with new, solid wood, analogue of the existing one. Applying 2 coats of lacquer-paint </t>
  </si>
  <si>
    <t xml:space="preserve">Wooden window #4 (II floor) - 4 units, fabrication with new, solid wood, analogue of the existing one. Applying 2 coats of lacquer-paint </t>
  </si>
  <si>
    <t xml:space="preserve">Wooden door #4 (II floor) - 1 unit, fabrication with new, solid wood, analogue of the existing one. Applying 2 coats of lacquer-paint </t>
  </si>
  <si>
    <t xml:space="preserve">Wooden blank window #1 (II floor.) - 6 units fabrication with new, solid wood, analogue of the existing one. Applying 2 coats of lacquer-paint </t>
  </si>
  <si>
    <t xml:space="preserve">Wooden blank window #2 (II floor.) - 2 units fabrication with new, solid wood, analogue of the existing one. Applying 2 coats of lacquer-paint </t>
  </si>
  <si>
    <t xml:space="preserve">Wooden blank window #3 (II floor.) - 2 units fabrication with new, solid wood, analogue of the existing one. Applying 2 coats of lacquer-paint </t>
  </si>
  <si>
    <t>Cement lining on the floor and staircase landings (30mm thick)</t>
  </si>
  <si>
    <t xml:space="preserve">Laying granite slabs  on the floor and staircase landings 300X30X25mm, on the adhesive cement </t>
  </si>
  <si>
    <t xml:space="preserve">Total                                                                          </t>
  </si>
  <si>
    <t>Patterning plastering</t>
  </si>
  <si>
    <t>Installation of new luminaries</t>
  </si>
  <si>
    <t>Arrangement of damp proof course on the floor and staircase landings, with ruberoid on the hot bitumen mastic -10mm</t>
  </si>
  <si>
    <t xml:space="preserve">Rehabilitation-reconstruction project for existing fountain in square adjacent  to railway  station </t>
  </si>
  <si>
    <t xml:space="preserve">Works and cost description                   </t>
  </si>
  <si>
    <t xml:space="preserve">dimension </t>
  </si>
  <si>
    <t xml:space="preserve">quantity </t>
  </si>
  <si>
    <t>Estimated cost               (GEL)</t>
  </si>
  <si>
    <t>Unit Rate</t>
  </si>
  <si>
    <t>Square Arrangement</t>
  </si>
  <si>
    <t xml:space="preserve">Concrete base arrangement  under basalt curb </t>
  </si>
  <si>
    <t>Basalt curb arrangement 0,40X0,30 m</t>
  </si>
  <si>
    <t>Basalt curb arrangement 0,10X0,30 m</t>
  </si>
  <si>
    <t>road metal arrangement under basalt strip 15 sm</t>
  </si>
  <si>
    <t>Sand cement base arrangement under basalt strips  10 sum</t>
  </si>
  <si>
    <t>Basalt strips finishing  0,10X0,10X0,10 m</t>
  </si>
  <si>
    <t xml:space="preserve">filling and manual leveling of black loose ground </t>
  </si>
  <si>
    <t>grass cover</t>
  </si>
  <si>
    <t xml:space="preserve">Fountain </t>
  </si>
  <si>
    <t xml:space="preserve">Decorative figures dismantling </t>
  </si>
  <si>
    <t xml:space="preserve">Decorative fish dismantling  </t>
  </si>
  <si>
    <t xml:space="preserve">pool bottom cleaning  from existing construction waste and disposal  in distance of 5 km </t>
  </si>
  <si>
    <t>Road metal arrangement under monolithic slab   10 sm</t>
  </si>
  <si>
    <t xml:space="preserve">10 sm reinforced  monolithic concrete supplementary  m-300 </t>
  </si>
  <si>
    <t xml:space="preserve">Fountain basalt slab processing -cleaning </t>
  </si>
  <si>
    <t>Damaged basalt tiles replacement  (30%)</t>
  </si>
  <si>
    <t xml:space="preserve">Fountain pool walls scrape and plastering </t>
  </si>
  <si>
    <t xml:space="preserve">volume scrape and plastering under fish figures </t>
  </si>
  <si>
    <t xml:space="preserve">painting fountain and pool with water resistance high quality paint </t>
  </si>
  <si>
    <t xml:space="preserve">cleaning surrounding territory of the pool from  construction waste and disposal  in a distance of 5 km. </t>
  </si>
  <si>
    <t xml:space="preserve">IV. Arrangement of Water supply and irrigative networks  for Fountain. </t>
  </si>
  <si>
    <t>Removal of asphalt concrete on the pavement   10 sm</t>
  </si>
  <si>
    <t xml:space="preserve">Loading construction waste on dump truck and disposal in distance of 5 km </t>
  </si>
  <si>
    <t>Road metal arrangement base arrangement under asphalt concrete  20 sm</t>
  </si>
  <si>
    <t>Sand gravel base arrangement under asphalt concrete sidewalk  20 sm</t>
  </si>
  <si>
    <t>Pavement covering with asphalt concrete   6 sm (lower layer)</t>
  </si>
  <si>
    <t>Pavement Covering with asphalt concrete  (upper layer)</t>
  </si>
  <si>
    <t xml:space="preserve">Trench excavating  III grade virgin soil </t>
  </si>
  <si>
    <t xml:space="preserve">manual excavating  III grade virgin soil </t>
  </si>
  <si>
    <t xml:space="preserve">Trench processing   in IIIgrade virgin soil after excavation  </t>
  </si>
  <si>
    <t>Arrangement of sand base under polyethylene pipes 10 sm</t>
  </si>
  <si>
    <t xml:space="preserve">Trench manual filling with sand, and  compaction  </t>
  </si>
  <si>
    <t xml:space="preserve">Trench  manual filling with virgin soil, compaction  </t>
  </si>
  <si>
    <t xml:space="preserve">Trench manual  filling with ballast </t>
  </si>
  <si>
    <t xml:space="preserve">Loading discharger  with extra virgin soil and disposal  in distance of 5 km. </t>
  </si>
  <si>
    <t xml:space="preserve">Foundation pit excavation  III rate virgin soil </t>
  </si>
  <si>
    <t xml:space="preserve">Foundation pit bottom leveling in III rate virgin soil after excavation  </t>
  </si>
  <si>
    <t xml:space="preserve">Manual backfilling of gap with local virgin soil and compaction.  </t>
  </si>
  <si>
    <t xml:space="preserve">Loading dump truck with extra virgin soil and disposal in distance of 5 km. </t>
  </si>
  <si>
    <t>Arrangement of monolithic reinforced pumping station well  1,5х1,4 mх1,8 m</t>
  </si>
  <si>
    <t xml:space="preserve">Arrangement of concrete В-7,5 preparation layer </t>
  </si>
  <si>
    <t>Arrangement of well with monolithic reinforced concrete В25 W8 (On 100 kg concrete  "IZOMAT" "PLASTIPROOF"-1 water resistance 2kg addition )</t>
  </si>
  <si>
    <t>Reinforcement cost a-III</t>
  </si>
  <si>
    <t>Arrangement of concrete  В25 base for pumps</t>
  </si>
  <si>
    <t xml:space="preserve">Stair  installation </t>
  </si>
  <si>
    <t>Polymeric well arrangement for valve Ǿ250 mm</t>
  </si>
  <si>
    <t>Placing water supply absorbing steel jointless pipe  Ǿ50 mm into the trench with hydraulic testing and  disinfection wash out</t>
  </si>
  <si>
    <t>Water supply polyethylene joint less pipe  Ǿ50 mm installation  with hydraulic testing and  disinfection wash out</t>
  </si>
  <si>
    <t>Installation of water supply absorbing joint less  steel pipe  Ǿ50 mm with hydraulic testing and disinfection wash out</t>
  </si>
  <si>
    <t>Installation of water supply absorbing  steel pipe Ǿ80 mm with hydraulic testing and disinfection was out</t>
  </si>
  <si>
    <t>Installation of water supply joint less steel pipe Ǿ15 mm with hydraulic testing and disinfection was out</t>
  </si>
  <si>
    <t xml:space="preserve">Connection of design discharger polyethylene pipe  Ǿ110 mm  with existing  well. </t>
  </si>
  <si>
    <t>Existing fountain pool concrete dismantling  with demolishing hammers for  stair arrangement</t>
  </si>
  <si>
    <t xml:space="preserve">Drilling existing fountain concrete walls for pipes. </t>
  </si>
  <si>
    <t xml:space="preserve">Filling of existing fountain pool stairs. </t>
  </si>
  <si>
    <t xml:space="preserve">Double painting of steel pipe  with anticorrosion paint </t>
  </si>
  <si>
    <t xml:space="preserve">steel pipe clip </t>
  </si>
  <si>
    <t>Polyethylene pipe clip</t>
  </si>
  <si>
    <t>gate valve installation  Ǿ100 mm</t>
  </si>
  <si>
    <t>gate valve installation Ǿ50 mm</t>
  </si>
  <si>
    <t>valve installation  Ǿ50 mm</t>
  </si>
  <si>
    <t>valve installation  Ǿ25 mm</t>
  </si>
  <si>
    <t>back valve installation  Ǿ80 mm</t>
  </si>
  <si>
    <t>back valve installation Ǿ50 mm</t>
  </si>
  <si>
    <t>back valve Ǿ32 mm</t>
  </si>
  <si>
    <t>back valve installation  Ǿ25 mm</t>
  </si>
  <si>
    <t xml:space="preserve">manometers installation </t>
  </si>
  <si>
    <t xml:space="preserve">Installation of polyethylene shaped parts </t>
  </si>
  <si>
    <t>adapter   Ǿ50/80 mm</t>
  </si>
  <si>
    <t>adapter  Ǿ40/50 mm</t>
  </si>
  <si>
    <t>Adapter from plastic to  steel with female  screw      Ǿ40  mm</t>
  </si>
  <si>
    <t>Adapter from plastic steel with mail  screw           Ǿ50  mm</t>
  </si>
  <si>
    <t>Adapter from plastic to steel with mail screw    Ǿ80  mm</t>
  </si>
  <si>
    <t>bend    Ǿ50 mm</t>
  </si>
  <si>
    <t>bend   Ǿ80 mm</t>
  </si>
  <si>
    <t>bend  Ǿ110 mm</t>
  </si>
  <si>
    <t>adaptor with flange   Ǿ50 mm</t>
  </si>
  <si>
    <t>Adaptor with flange  Ǿ100 mm</t>
  </si>
  <si>
    <t xml:space="preserve">Installation of steel shaped parts </t>
  </si>
  <si>
    <t>Tee Ǿ80/15 mm</t>
  </si>
  <si>
    <t>Tee Ǿ50/15 mm</t>
  </si>
  <si>
    <t>Tee Ǿ80 mm</t>
  </si>
  <si>
    <t>TeeǾ50 mm</t>
  </si>
  <si>
    <t>bend  Ǿ125 mm</t>
  </si>
  <si>
    <t>bend  Ǿ80 mm</t>
  </si>
  <si>
    <t>bend   Ǿ50 mm</t>
  </si>
  <si>
    <t>bend  Ǿ25 mm</t>
  </si>
  <si>
    <t>bend  Ǿ15 mm</t>
  </si>
  <si>
    <t>flange Ǿ50 mm</t>
  </si>
  <si>
    <t>flange Ǿ40 mm</t>
  </si>
  <si>
    <t>flange Ǿ25 mm</t>
  </si>
  <si>
    <t xml:space="preserve">water meter knot  Ǿ40 mm with filter </t>
  </si>
  <si>
    <t>Steel pipe for ventilation with umbrella  Ǿ125 mm</t>
  </si>
  <si>
    <t>Irrigative network</t>
  </si>
  <si>
    <t>valve installation  Ǿ20 mm</t>
  </si>
  <si>
    <t>elbow Ǿ20 mm</t>
  </si>
  <si>
    <t>saddle Ǿ40/20 mm</t>
  </si>
  <si>
    <t>Arranging water supply polymeric well  Ǿ250 mm</t>
  </si>
  <si>
    <t>I. civil works</t>
  </si>
  <si>
    <t xml:space="preserve">Trench manual excavation in  III grade virgin soil for cable placing   </t>
  </si>
  <si>
    <t>Sand base arrangement under cables 10 sm</t>
  </si>
  <si>
    <t>Cables  sand backfilling   10 sm</t>
  </si>
  <si>
    <t>processed virgin soil  manual backfilling</t>
  </si>
  <si>
    <t xml:space="preserve">Loading dump truck with extra virgin soil and disposing  in distance of 5 km. </t>
  </si>
  <si>
    <t>II. Installation works</t>
  </si>
  <si>
    <t xml:space="preserve">Cable installation </t>
  </si>
  <si>
    <t xml:space="preserve">cable installation </t>
  </si>
  <si>
    <t>corrugated pipe Ǿ30 mm</t>
  </si>
  <si>
    <t xml:space="preserve">Water resistance distributive box </t>
  </si>
  <si>
    <t xml:space="preserve">ground bus </t>
  </si>
  <si>
    <t xml:space="preserve"> galvanized strip 30X5</t>
  </si>
  <si>
    <t xml:space="preserve">III. Unforeseen Materials for installation works  </t>
  </si>
  <si>
    <t>cable installation 12X1,5</t>
  </si>
  <si>
    <t>switch board CP</t>
  </si>
  <si>
    <t>ground bus</t>
  </si>
  <si>
    <t>galvanized strip 30X5</t>
  </si>
  <si>
    <t>cast iron cover installation d=700 mm</t>
  </si>
  <si>
    <t xml:space="preserve">Placing  water supply  discharger polyethylene pipe   Ǿ110 mm PN-6 into the trench with hydraulic testing and  disinfection wash out. </t>
  </si>
  <si>
    <t>Placing  water supply spilling polyethylene pipe  Ǿ80 mm PN-6 into the trench with hydraulic testing and  disinfection wash out</t>
  </si>
  <si>
    <t>Placing water supply polyethylene pipe Ǿ50 mm PN-6 into the tranche with hydraulic testing and  disinfection wash out</t>
  </si>
  <si>
    <t>Placing water supply polyethylene pipe Ǿ32 mm PN-6 into the trench with hydraulic testing and  disinfection wash out</t>
  </si>
  <si>
    <t xml:space="preserve">Placing water supply injection steel pipe Ǿ25 mm into the trench and disinfection wash out   </t>
  </si>
  <si>
    <t>Water supply polyethylene pipe Ǿ50 mm PN-6 installation  with hydraulic testing and  disinfection wash out</t>
  </si>
  <si>
    <t>Water supply polyethylene pipe Ǿ32 mm PN-6  installation  with hydraulic testing and  disinfection wash out</t>
  </si>
  <si>
    <t xml:space="preserve">Installation of water supply  injection  steel pipe  Ǿ25 mm  with hydraulic testing and disinfection wash out </t>
  </si>
  <si>
    <t>Absorbing pipe with filter YH-250</t>
  </si>
  <si>
    <t>spilling pipe " skimer" model LI300</t>
  </si>
  <si>
    <t>discharge pipe OU400-BB</t>
  </si>
  <si>
    <t>Placing water supply Polyethylene pipe   Ǿ20 mm PN-6 in trench with hydraulic testing and disinfection was out(black)</t>
  </si>
  <si>
    <t>fitting set for  quick connection knot with tap  3/4M  P=33 DK</t>
  </si>
  <si>
    <t>Plastic unti vandal fitting PVRA-50 3/4X3/4</t>
  </si>
  <si>
    <t xml:space="preserve">corrugated pipe Ǿ20 mm </t>
  </si>
  <si>
    <t>Shield  MDB</t>
  </si>
  <si>
    <t>control shield  CP</t>
  </si>
  <si>
    <t>lamp PL300.CW</t>
  </si>
  <si>
    <t xml:space="preserve">Water resistance inlet  JL203 </t>
  </si>
  <si>
    <t>Water resistance inlet JL201</t>
  </si>
  <si>
    <t>cable installation  NYY3X1,5</t>
  </si>
  <si>
    <t>cable installation NYY5X1,5</t>
  </si>
  <si>
    <t>cable installation NYY2X1,5</t>
  </si>
  <si>
    <t>cable installation H07RN-F 2X6</t>
  </si>
  <si>
    <t>cable installation H07RN-F 2X1,5</t>
  </si>
  <si>
    <t>shield  MDB</t>
  </si>
  <si>
    <t xml:space="preserve">Water resistance inlet JL203 </t>
  </si>
  <si>
    <t>water resistance inlet JL201</t>
  </si>
  <si>
    <r>
      <t>m</t>
    </r>
    <r>
      <rPr>
        <vertAlign val="superscript"/>
        <sz val="11"/>
        <rFont val="Sylfaen"/>
        <family val="1"/>
      </rPr>
      <t>3</t>
    </r>
    <r>
      <rPr>
        <sz val="11"/>
        <color indexed="8"/>
        <rFont val="Calibri"/>
        <family val="2"/>
      </rPr>
      <t/>
    </r>
  </si>
  <si>
    <r>
      <t>m</t>
    </r>
    <r>
      <rPr>
        <vertAlign val="superscript"/>
        <sz val="11"/>
        <rFont val="Sylfaen"/>
        <family val="1"/>
      </rPr>
      <t>2</t>
    </r>
  </si>
  <si>
    <r>
      <t>m</t>
    </r>
    <r>
      <rPr>
        <vertAlign val="superscript"/>
        <sz val="11"/>
        <rFont val="Sylfaen"/>
        <family val="1"/>
      </rPr>
      <t>3</t>
    </r>
  </si>
  <si>
    <r>
      <t>m</t>
    </r>
    <r>
      <rPr>
        <vertAlign val="superscript"/>
        <sz val="11"/>
        <rFont val="Sylfaen"/>
        <family val="1"/>
      </rPr>
      <t>3</t>
    </r>
    <r>
      <rPr>
        <sz val="11"/>
        <color indexed="8"/>
        <rFont val="Calibri"/>
        <family val="2"/>
        <charset val="204"/>
      </rPr>
      <t/>
    </r>
  </si>
  <si>
    <r>
      <t>arrangement of water supply well  with no less than  reinforced concrete rings Ø1,0 m,  h1,5m, with bottom and cover slab cast iron frame and hooks (1,4 m</t>
    </r>
    <r>
      <rPr>
        <vertAlign val="superscript"/>
        <sz val="11"/>
        <rFont val="Sylfaen"/>
        <family val="1"/>
      </rPr>
      <t>3</t>
    </r>
    <r>
      <rPr>
        <sz val="11"/>
        <rFont val="Sylfaen"/>
        <family val="1"/>
      </rPr>
      <t>)</t>
    </r>
  </si>
  <si>
    <r>
      <t>Sewerage well arrangement with no less than reinforced concrete rings Ø1,0 m,  h1,5m, with bottom and cover slab cast iron frame and hooks (0,9 m</t>
    </r>
    <r>
      <rPr>
        <vertAlign val="superscript"/>
        <sz val="11"/>
        <rFont val="Sylfaen"/>
        <family val="1"/>
      </rPr>
      <t>3</t>
    </r>
    <r>
      <rPr>
        <sz val="11"/>
        <rFont val="Sylfaen"/>
        <family val="1"/>
      </rPr>
      <t>)</t>
    </r>
  </si>
  <si>
    <r>
      <t>elbow Ǿ50 mm  α=45</t>
    </r>
    <r>
      <rPr>
        <vertAlign val="superscript"/>
        <sz val="11"/>
        <rFont val="Sylfaen"/>
        <family val="1"/>
      </rPr>
      <t>0</t>
    </r>
  </si>
  <si>
    <r>
      <t>Elbow Ǿ125 mm  α=45</t>
    </r>
    <r>
      <rPr>
        <vertAlign val="superscript"/>
        <sz val="11"/>
        <rFont val="Sylfaen"/>
        <family val="1"/>
      </rPr>
      <t>0</t>
    </r>
  </si>
  <si>
    <r>
      <t>Elbow Ǿ80 mm  α=18</t>
    </r>
    <r>
      <rPr>
        <vertAlign val="superscript"/>
        <sz val="11"/>
        <rFont val="Sylfaen"/>
        <family val="1"/>
      </rPr>
      <t>0</t>
    </r>
  </si>
  <si>
    <r>
      <t>Elbow  Ǿ25 mm  α=60</t>
    </r>
    <r>
      <rPr>
        <vertAlign val="superscript"/>
        <sz val="11"/>
        <rFont val="Sylfaen"/>
        <family val="1"/>
      </rPr>
      <t>0</t>
    </r>
  </si>
  <si>
    <r>
      <t>Elbow Ǿ15 mm  α=45</t>
    </r>
    <r>
      <rPr>
        <vertAlign val="superscript"/>
        <sz val="11"/>
        <rFont val="Sylfaen"/>
        <family val="1"/>
      </rPr>
      <t>0</t>
    </r>
  </si>
  <si>
    <t>Restoration and Internal Repairing works of Train Station and LCG Building and restoration of Small Size Pedestrian Bridges in Tskaltubo</t>
  </si>
  <si>
    <t>Description of works and costs</t>
  </si>
  <si>
    <t xml:space="preserve">unit </t>
  </si>
  <si>
    <t>Estimated cost (GEL)</t>
  </si>
  <si>
    <t>per unit</t>
  </si>
  <si>
    <t>total</t>
  </si>
  <si>
    <t xml:space="preserve">facing Bridge  with bazaltis tiles </t>
  </si>
  <si>
    <t>covering the carriageway  with cobblestones</t>
  </si>
  <si>
    <t xml:space="preserve">metal decorative Railings  (see design) made of and treated with anti-corrosive solution </t>
  </si>
  <si>
    <t>painting the railings with black paint</t>
  </si>
  <si>
    <t xml:space="preserve">Bridge #2 Rehabilitation </t>
  </si>
  <si>
    <t xml:space="preserve"> Dismantling attachment of damaged poles</t>
  </si>
  <si>
    <t>Dismantling attachment of damaged railing posts</t>
  </si>
  <si>
    <t>Dismantling of damaged railing posts</t>
  </si>
  <si>
    <t>Dismantling damaged bottom of the railing</t>
  </si>
  <si>
    <t>Dismantling finishing components from concrete posts</t>
  </si>
  <si>
    <t xml:space="preserve"> Dismantling finishing components between the posts</t>
  </si>
  <si>
    <t xml:space="preserve"> Remove the damaged plaster from bridge pier, railings and posts </t>
  </si>
  <si>
    <t xml:space="preserve"> Assembly and dismantling of scaffolding </t>
  </si>
  <si>
    <t xml:space="preserve"> Cleaning the bridge and adjacent  slopes from concrete waste, loading on dumpers and disposing on landfills </t>
  </si>
  <si>
    <t>II. Building and construction works</t>
  </si>
  <si>
    <t xml:space="preserve"> Strengthening of the bridge with reinforced concrete b-20</t>
  </si>
  <si>
    <t>Armature a-I</t>
  </si>
  <si>
    <t>Armature a-III</t>
  </si>
  <si>
    <t>Rehabilitation of mass concrete stair and bearing wall</t>
  </si>
  <si>
    <t>Armature a-I d-8</t>
  </si>
  <si>
    <t>Reinforcement of railings (See design)</t>
  </si>
  <si>
    <t xml:space="preserve"> Clean up and concrete  with b-20 damaged part of the bridge arch</t>
  </si>
  <si>
    <t>rm</t>
  </si>
  <si>
    <t xml:space="preserve">III.  Restoration  and  facing works </t>
  </si>
  <si>
    <t>Repairing  concrete stair</t>
  </si>
  <si>
    <t xml:space="preserve"> Facing stairs with basalt curbs</t>
  </si>
  <si>
    <t xml:space="preserve"> Assembling new arms to stair railing (casting new ones in imitation of existing pattern) </t>
  </si>
  <si>
    <t>Assembling attachments of  posts (casting new ones in imitation of existing pattern)</t>
  </si>
  <si>
    <t>Restoration of concrete posts</t>
  </si>
  <si>
    <t xml:space="preserve"> Restore  both sides of finishing components of the posts ( casting new ones in imitation of existing pattern) </t>
  </si>
  <si>
    <t>Restoration  both sides of finishing components between the posts ( casting new ones in imitation of existing pattern)</t>
  </si>
  <si>
    <t xml:space="preserve"> Dismantling, processing and assembling of railing posts</t>
  </si>
  <si>
    <t xml:space="preserve"> Assembling of new  railing posts (casting new ones in imitation of existing pattern)</t>
  </si>
  <si>
    <t xml:space="preserve"> Assembling attachments of railing posts (casting new ones in imitation of existing pattern)</t>
  </si>
  <si>
    <t>Assembling  bottom of  the railing   (casting new ones in imitation of existing pattern)</t>
  </si>
  <si>
    <t xml:space="preserve"> Plastering the supporting columns and arch with stone concrete solution</t>
  </si>
  <si>
    <t>Treatment,padding and painting the front side with 2 coats of high quality paint</t>
  </si>
  <si>
    <t xml:space="preserve"> Total    </t>
  </si>
  <si>
    <t xml:space="preserve">Bridge #3 Rehabilitation </t>
  </si>
  <si>
    <t>I. Restoration and Facing  works</t>
  </si>
  <si>
    <t>Arranging basalt decorative columns with metal fasteners 820*1020*1200=2c, 900*1100*1700=4c</t>
  </si>
  <si>
    <t xml:space="preserve">Installing reinforced concrete railings of travertine stone </t>
  </si>
  <si>
    <t>Facing the floor with travertine pieces of 50 mm</t>
  </si>
  <si>
    <t xml:space="preserve">Installing decorative  flowerpots on railings taking account of water drainage </t>
  </si>
  <si>
    <t xml:space="preserve">Plastering the bearing structures of the bridge with high quality sand-cement mortar </t>
  </si>
  <si>
    <t xml:space="preserve">Painting the plastered surface with waterproof paint  </t>
  </si>
  <si>
    <t xml:space="preserve">Total </t>
  </si>
  <si>
    <t xml:space="preserve"> /Description of construction activity/</t>
  </si>
  <si>
    <r>
      <t>Disassembling of the existing metal posts (returning of scrap metal) 4 units H</t>
    </r>
    <r>
      <rPr>
        <sz val="10"/>
        <rFont val="Calibri"/>
        <family val="2"/>
        <scheme val="minor"/>
      </rPr>
      <t>=4,0m</t>
    </r>
  </si>
  <si>
    <t>Lineal metre</t>
  </si>
  <si>
    <t>Disassembling of the existing metal cable (returning of scrap metal)</t>
  </si>
  <si>
    <t xml:space="preserve">I Preparatory and demolition works </t>
  </si>
  <si>
    <t xml:space="preserve">                II Buildings and restoration works </t>
  </si>
  <si>
    <t>Manual soil processing</t>
  </si>
  <si>
    <t xml:space="preserve">Backfilling and tamping down </t>
  </si>
  <si>
    <t>Mon. concrete base for lamp “B 20”</t>
  </si>
  <si>
    <t>Laying of embedded parts</t>
  </si>
  <si>
    <t xml:space="preserve">Ton                 </t>
  </si>
  <si>
    <t>Filling in the caved hollow on the left prop with “B20” concrete</t>
  </si>
  <si>
    <t>Cubic metre</t>
  </si>
  <si>
    <t>Plastering the filled in hollow</t>
  </si>
  <si>
    <t>Sq.metre</t>
  </si>
  <si>
    <t xml:space="preserve">Arrangement of metal posts h=4,542m, processing with corrosion resistant solution and painting </t>
  </si>
  <si>
    <t>Unit</t>
  </si>
  <si>
    <t xml:space="preserve">Arrangement of decorative metal railings, processing with corrosion resistant solution and painting </t>
  </si>
  <si>
    <r>
      <rPr>
        <sz val="12"/>
        <rFont val="Calibri"/>
        <family val="2"/>
        <scheme val="minor"/>
      </rPr>
      <t>Arrangement of steel cable Ø20mm, processing with corrosion resistant solution and painting</t>
    </r>
    <r>
      <rPr>
        <sz val="12"/>
        <rFont val="AcadNusx"/>
      </rPr>
      <t xml:space="preserve"> </t>
    </r>
  </si>
  <si>
    <r>
      <rPr>
        <sz val="12"/>
        <rFont val="Calibri"/>
        <family val="2"/>
        <scheme val="minor"/>
      </rPr>
      <t>Arrangement of metal fittings, processing with corrosion resistant solution and painting, 8 units</t>
    </r>
    <r>
      <rPr>
        <sz val="12"/>
        <rFont val="AcadNusx"/>
      </rPr>
      <t xml:space="preserve"> </t>
    </r>
  </si>
  <si>
    <t xml:space="preserve">Arrangement of lighting fixtures on metal posts </t>
  </si>
  <si>
    <t xml:space="preserve">Cladding the plinths of the posts with granite tiles, 3 cm thick </t>
  </si>
  <si>
    <t>Removing rust from the existing steel double-T shaped beams and metal decking, processing with corrosion resistant solution and painting (two layers on each side)</t>
  </si>
  <si>
    <t>Arrangement of cable decorative (forged) details</t>
  </si>
  <si>
    <t>Arrangement of electric wiring using copper cable (2X4 sq.mm.) in polyvinylchloride corrugated pipes (d=20mm)</t>
  </si>
  <si>
    <t xml:space="preserve">Arrangement of grounding loop for lighting </t>
  </si>
  <si>
    <t>Loading and removal of construction waste to a distance of 20 km away</t>
  </si>
  <si>
    <t>New part of the bridge</t>
  </si>
  <si>
    <t xml:space="preserve"> Production of concrete with density of 10 cm</t>
  </si>
  <si>
    <t>cubic meter</t>
  </si>
  <si>
    <t>Finishing work  for  new cast-in-situ reinforced concrete part of the bridge</t>
  </si>
  <si>
    <t xml:space="preserve">Reinforcement rods A500C </t>
  </si>
  <si>
    <t>ton</t>
  </si>
  <si>
    <t xml:space="preserve"> Finishing bridge railings with narrow blocks</t>
  </si>
  <si>
    <t xml:space="preserve"> Driling of existing railing</t>
  </si>
  <si>
    <t>drilling</t>
  </si>
  <si>
    <t>Anchoring (ancor bolts  M20  and M16)</t>
  </si>
  <si>
    <t>piece</t>
  </si>
  <si>
    <t>Beautification of  decorative metal part and pillaring (See design)</t>
  </si>
  <si>
    <t>Anchoring with epoxy adhesive</t>
  </si>
  <si>
    <t>Treatment metal parts with antirust lacquer</t>
  </si>
  <si>
    <t xml:space="preserve"> Painting metal parts with paint for metal surfaces</t>
  </si>
  <si>
    <t xml:space="preserve"> Paving bridge floor with 50mm basalt curbs</t>
  </si>
  <si>
    <t xml:space="preserve"> Covering edges and parapet with metal lath (metal lath -  222 kg, anchor bolts-22 kg)</t>
  </si>
  <si>
    <t>Facing bridge edges and parapet with naturals stones from Nichbisi (See design)</t>
  </si>
  <si>
    <t>Facing intrados of the arch with  gerogian briks</t>
  </si>
  <si>
    <t xml:space="preserve"> Total                                                                            </t>
  </si>
  <si>
    <t xml:space="preserve">Disassembling of the existing metal railings (returning of scrap metal) </t>
  </si>
  <si>
    <t>Disassembling of the existing metal posts (returning of scrap metal)</t>
  </si>
  <si>
    <t xml:space="preserve">Temporary disassembling of the existing span, in order to put it back in place later </t>
  </si>
  <si>
    <t>Disassembling of the damaged reinforced concrete prop on the right (demolition)</t>
  </si>
  <si>
    <t>II Building and installation works</t>
  </si>
  <si>
    <t>Laying of gravel base</t>
  </si>
  <si>
    <t>Arrangement of prop on the right “B 20”</t>
  </si>
  <si>
    <t xml:space="preserve">Reinforcement  A III                                                    </t>
  </si>
  <si>
    <t xml:space="preserve">Assembling of the existing disassembled span and decking </t>
  </si>
  <si>
    <t>Ton</t>
  </si>
  <si>
    <t>Arrangement of metal posts h=4,542m, processing with corrosion resistant solution and painting (two layers) F=7,0 sq.m.</t>
  </si>
  <si>
    <t xml:space="preserve">Arrangement of decorative metal railings, processing with corrosion resistant solution and painting (two layers) </t>
  </si>
  <si>
    <r>
      <t>Arrangement of steel cable Ø20mm, processing with corrosion resistant solution and painting</t>
    </r>
    <r>
      <rPr>
        <sz val="12"/>
        <color theme="1"/>
        <rFont val="Cambria"/>
        <family val="1"/>
      </rPr>
      <t xml:space="preserve"> </t>
    </r>
    <r>
      <rPr>
        <sz val="12"/>
        <color theme="1"/>
        <rFont val="Calibri"/>
        <family val="2"/>
        <scheme val="minor"/>
      </rPr>
      <t>F=10,0 Sq.m.</t>
    </r>
  </si>
  <si>
    <t xml:space="preserve">Arrangement of metal fittings, processing with corrosion resistant solution and painting, 12 units </t>
  </si>
  <si>
    <r>
      <t>Arrangement of lighting fixtures on metal posts</t>
    </r>
    <r>
      <rPr>
        <sz val="12"/>
        <color theme="1"/>
        <rFont val="AcadNusx"/>
      </rPr>
      <t xml:space="preserve"> </t>
    </r>
  </si>
  <si>
    <t>Equipping the decorative metal arch between the posts with lighting, processing with corrosion resistant solution and painting</t>
  </si>
  <si>
    <t xml:space="preserve">Cladding the plinths of the posts with granite tiles, 3 cm thick  </t>
  </si>
  <si>
    <t xml:space="preserve">Removing rust from the existing steel double-T beams and metal decking, processing with corrosion resistant solution and painting (two layers on each side) </t>
  </si>
  <si>
    <t xml:space="preserve">Covering the paths to the bridge (right, left) with concrete “B 20” </t>
  </si>
  <si>
    <t xml:space="preserve">Cladding the paths to the bridge (right, left) with heat-treated granite (thickness – 4 cm) </t>
  </si>
  <si>
    <t>Sq.m.</t>
  </si>
  <si>
    <r>
      <t>Arrangement of electric wiring using copper cable (2X4 sq.mm.) in polyvinylchloride corrugated pipes (d</t>
    </r>
    <r>
      <rPr>
        <sz val="10"/>
        <color theme="1"/>
        <rFont val="Calibri"/>
        <family val="2"/>
        <scheme val="minor"/>
      </rPr>
      <t>=20mm)</t>
    </r>
  </si>
  <si>
    <t xml:space="preserve">Rehabilitation Bridge #8  </t>
  </si>
  <si>
    <t xml:space="preserve">I.Dismantling works </t>
  </si>
  <si>
    <t>Dismantle existed metal railings</t>
  </si>
  <si>
    <t xml:space="preserve">Dismantle concrete curbs </t>
  </si>
  <si>
    <t>Dismantle steps and stairway enclosures</t>
  </si>
  <si>
    <t xml:space="preserve">Cleaning the bridge and adjacent  slopes from concrete waste, loading on dumpers and disposing on landfills </t>
  </si>
  <si>
    <t>II. Building, construction and restoration works</t>
  </si>
  <si>
    <t>Arranging, treatment and painting with anticorrosion paint  metal structures of the bridge</t>
  </si>
  <si>
    <t>Arranging cast-in-situ reinforced concrete tiles of the bridge</t>
  </si>
  <si>
    <t>Manual tillage</t>
  </si>
  <si>
    <t>Arranging concrete raft for stone pillars</t>
  </si>
  <si>
    <t>Fasteners for decorative stone pillars</t>
  </si>
  <si>
    <t>Arranging, treatment and painting with anticorrosion paint  metal structures of the belvedere</t>
  </si>
  <si>
    <t>Arranging wood structure of belvedere roof</t>
  </si>
  <si>
    <t>Metal</t>
  </si>
  <si>
    <t>Tinning the roof of belvedere</t>
  </si>
  <si>
    <t>Arranging 6mm veneer wood on the roof of cupola</t>
  </si>
  <si>
    <t>Arranging roof with lamellar cover</t>
  </si>
  <si>
    <t>Arranging decorative metal railing</t>
  </si>
  <si>
    <t>Arranging decorative supporting frame of the belvedere</t>
  </si>
  <si>
    <t>set</t>
  </si>
  <si>
    <t>Arranging decorative metal rise of the belvedere</t>
  </si>
  <si>
    <t>Installing the bronze spire  on the roof</t>
  </si>
  <si>
    <t>Rehabilitation and restoration of existing metal lamps</t>
  </si>
  <si>
    <t xml:space="preserve">Covering the floor of the bridge with basalt curbs  (ruttless) </t>
  </si>
  <si>
    <t xml:space="preserve"> Facing handrails and bearing wall of stairway enclosures with  basalt curbs</t>
  </si>
  <si>
    <t xml:space="preserve">I Preparatory and Dismantling works </t>
  </si>
  <si>
    <t>Dismantle existed metal railings (recapruting salavge)</t>
  </si>
  <si>
    <t xml:space="preserve">Dismantle reinforced concrete curbs </t>
  </si>
  <si>
    <t xml:space="preserve"> Temporary dismantling of 2 #24 flanged beams and subsequent bringing back</t>
  </si>
  <si>
    <t xml:space="preserve">ton                 </t>
  </si>
  <si>
    <t>Dismantle 30cm thick  damaged concrete from  the left bearer</t>
  </si>
  <si>
    <t>Carrying the constructional waste out at 20 km</t>
  </si>
  <si>
    <t xml:space="preserve">Cleaning the area from concrete waste, loading on dumpers and disposing on landfills </t>
  </si>
  <si>
    <t>II Construction and Rehabilitation works</t>
  </si>
  <si>
    <t xml:space="preserve"> Manual processing of prime coat</t>
  </si>
  <si>
    <t xml:space="preserve"> Backfilling and tamping the earth</t>
  </si>
  <si>
    <r>
      <t>Mass concrete basement for lamp `B</t>
    </r>
    <r>
      <rPr>
        <sz val="10.8"/>
        <rFont val="Sylfaen"/>
        <family val="1"/>
      </rPr>
      <t xml:space="preserve"> 20</t>
    </r>
    <r>
      <rPr>
        <sz val="12"/>
        <rFont val="Sylfaen"/>
        <family val="1"/>
      </rPr>
      <t>~</t>
    </r>
  </si>
  <si>
    <t>Arranging  reinforced concrete raft on the left bearer `B 20~</t>
  </si>
  <si>
    <t xml:space="preserve">Armature A III                                                    </t>
  </si>
  <si>
    <t xml:space="preserve"> Mass reinforced concrete tile `B 20~</t>
  </si>
  <si>
    <t xml:space="preserve">Armature A I              </t>
  </si>
  <si>
    <t xml:space="preserve"> Arranging underground components</t>
  </si>
  <si>
    <t xml:space="preserve"> Assembling metal components of lamps ( See design), 4 pieces</t>
  </si>
  <si>
    <t>Arranging lamps on metal risers</t>
  </si>
  <si>
    <t>Arranging decorative sun blinders with lighting ( See design)</t>
  </si>
  <si>
    <t>Facing basement of riser with granite slabs</t>
  </si>
  <si>
    <t>Covering floor of the bridge with exposed concrete coat</t>
  </si>
  <si>
    <t>Cleaning of rust, treatment with anticorrosive solution and painting with 2 coats existing metal structures</t>
  </si>
  <si>
    <t>Treatment with anticorrosive solution and painting (2 coats) metal components (railing, sun blinds, rises)</t>
  </si>
  <si>
    <t xml:space="preserve">Strengthening rust-prone part of flanged beams with on lays  from both sides </t>
  </si>
  <si>
    <t xml:space="preserve">ton                </t>
  </si>
  <si>
    <t xml:space="preserve">Bringing back temporary dismantled of 2 #24 flanged beams </t>
  </si>
  <si>
    <r>
      <t>Arranging electro wiring with copper cable  (2X4kv.mm.) in NP corrugated pipe (d</t>
    </r>
    <r>
      <rPr>
        <sz val="10"/>
        <rFont val="Sylfaen"/>
        <family val="1"/>
      </rPr>
      <t>=20mm)</t>
    </r>
  </si>
  <si>
    <t>Arranging ground loops</t>
  </si>
  <si>
    <t>I. Dismantling works</t>
  </si>
  <si>
    <t>Arranging temporary additional bearers on main beams of the bridge</t>
  </si>
  <si>
    <t>Dismantle existing damaged wall and stair</t>
  </si>
  <si>
    <t>Dismantle damaged plaster from the bridge walls</t>
  </si>
  <si>
    <t>Drilling  the walls d-30mm</t>
  </si>
  <si>
    <t xml:space="preserve">Drilling  the concrete slabs </t>
  </si>
  <si>
    <t>Cleaning main mass concrete beams of the bridge from damaged concrete coats</t>
  </si>
  <si>
    <t>Dismantle damaged cover from the steps and floor of the bridge</t>
  </si>
  <si>
    <t>Dismantle damaged  handholds</t>
  </si>
  <si>
    <t>Dismantle damaged railing posts</t>
  </si>
  <si>
    <t>Dismantle damaged heads of the column</t>
  </si>
  <si>
    <t>Dismantle damaged bottom of the railing</t>
  </si>
  <si>
    <t>Assembling and dismantling the scaffold</t>
  </si>
  <si>
    <t xml:space="preserve">Cleaning  adjacent  slopes of the bridge from concrete waste, loading on dumpers and disposing on landfills </t>
  </si>
  <si>
    <t xml:space="preserve">II. Building and Construction works </t>
  </si>
  <si>
    <t>Strengthening the bridge with reinforced concrete and metal</t>
  </si>
  <si>
    <t>Processing and assembling of metal</t>
  </si>
  <si>
    <t>Arranging guniting on mass concrete beams with b-20 concrete</t>
  </si>
  <si>
    <t>Arranging in-situ wall and stair with B20 concrete</t>
  </si>
  <si>
    <t>Strengthening walls with metal lath and guniting with B20 concrete</t>
  </si>
  <si>
    <t>Reinforcing of railing</t>
  </si>
  <si>
    <t>III. Restoration and Facing works</t>
  </si>
  <si>
    <t>Facing concrete coats with mosaic</t>
  </si>
  <si>
    <t>Facing concrete steps with basalt curbs</t>
  </si>
  <si>
    <t xml:space="preserve">Cleaning and restoration of bridge handholds </t>
  </si>
  <si>
    <t>Assembling new handholds for the bridge railing  (casting new ones in imitation of existing patterns)</t>
  </si>
  <si>
    <t xml:space="preserve"> Cleaning and restoration of railing posts</t>
  </si>
  <si>
    <t>Assembling new railing posts (casting new ones in imitation of existing patterns)</t>
  </si>
  <si>
    <t>Dismantle, restore and assemble the railing posts</t>
  </si>
  <si>
    <t xml:space="preserve"> Restoration decorative components between railing posts ( from both sides)</t>
  </si>
  <si>
    <t>Cleaning and restoration of railing pillars</t>
  </si>
  <si>
    <t>Cleaning and restoration of column heads</t>
  </si>
  <si>
    <t>Assembling heads of columns (casting new ones in imitation of existing patterns)</t>
  </si>
  <si>
    <t xml:space="preserve"> Cleaning and restoration of railing bottom</t>
  </si>
  <si>
    <t>Dismantle bottom of the railing and assembling the new one)</t>
  </si>
  <si>
    <t>Processing small space near to the bridge with mortar</t>
  </si>
  <si>
    <t>Contracting tiles on the covering with mortar 4cm</t>
  </si>
  <si>
    <t>2 coats of seal course</t>
  </si>
  <si>
    <t>Facing with basalt curbs</t>
  </si>
  <si>
    <t>Processing and painting bridge railing with brick and concrete paint of high quality (2 coats)</t>
  </si>
  <si>
    <r>
      <t xml:space="preserve">facing Bridge edges  with </t>
    </r>
    <r>
      <rPr>
        <sz val="11"/>
        <color indexed="10"/>
        <rFont val="Sylfaen"/>
        <family val="1"/>
        <charset val="204"/>
      </rPr>
      <t xml:space="preserve"> </t>
    </r>
    <r>
      <rPr>
        <sz val="11"/>
        <rFont val="Sylfaen"/>
        <family val="1"/>
        <charset val="204"/>
      </rPr>
      <t>basalt (40m.)</t>
    </r>
  </si>
  <si>
    <r>
      <t xml:space="preserve">Facing bridge edges with </t>
    </r>
    <r>
      <rPr>
        <sz val="12"/>
        <rFont val="Sylfaen"/>
        <family val="1"/>
      </rPr>
      <t>basalt curbs(42,5gr rm) (See design)</t>
    </r>
  </si>
  <si>
    <t xml:space="preserve">Daily Works </t>
  </si>
  <si>
    <t xml:space="preserve"> Cost </t>
  </si>
  <si>
    <t>Sub-Chapter</t>
  </si>
  <si>
    <t xml:space="preserve">Facility Name </t>
  </si>
  <si>
    <t xml:space="preserve">Cost </t>
  </si>
  <si>
    <t xml:space="preserve">Labor force </t>
  </si>
  <si>
    <t xml:space="preserve">Materials </t>
  </si>
  <si>
    <t xml:space="preserve">Construction devices </t>
  </si>
  <si>
    <t xml:space="preserve">Sub-Chapter D- Daily Works </t>
  </si>
  <si>
    <t xml:space="preserve"> GEL </t>
  </si>
  <si>
    <t xml:space="preserve">Part </t>
  </si>
  <si>
    <t xml:space="preserve">Name </t>
  </si>
  <si>
    <t>Measure</t>
  </si>
  <si>
    <t xml:space="preserve">Quantity  </t>
  </si>
  <si>
    <t xml:space="preserve">Unit Price </t>
  </si>
  <si>
    <t xml:space="preserve">Total Cost </t>
  </si>
  <si>
    <t xml:space="preserve">GEL </t>
  </si>
  <si>
    <t xml:space="preserve">Labour force </t>
  </si>
  <si>
    <t>D1-1</t>
  </si>
  <si>
    <t xml:space="preserve">Team-leader </t>
  </si>
  <si>
    <t>Hour</t>
  </si>
  <si>
    <t>D1-2</t>
  </si>
  <si>
    <t xml:space="preserve">Qualified worker </t>
  </si>
  <si>
    <t xml:space="preserve">Hour </t>
  </si>
  <si>
    <t>D1-3</t>
  </si>
  <si>
    <t>Non-qualified worker</t>
  </si>
  <si>
    <t>D1-4</t>
  </si>
  <si>
    <t xml:space="preserve">Lorry driver </t>
  </si>
  <si>
    <t>D1-5</t>
  </si>
  <si>
    <t xml:space="preserve">Excavator, operator </t>
  </si>
  <si>
    <t>D1-6</t>
  </si>
  <si>
    <t xml:space="preserve">Crane operator </t>
  </si>
  <si>
    <t>D1-7</t>
  </si>
  <si>
    <t xml:space="preserve">Mobile ramming device operator </t>
  </si>
  <si>
    <t>Total  D1</t>
  </si>
  <si>
    <t>D2</t>
  </si>
  <si>
    <t>Materials</t>
  </si>
  <si>
    <t>Concrete B-20</t>
  </si>
  <si>
    <t>Sand gravel</t>
  </si>
  <si>
    <r>
      <t>m</t>
    </r>
    <r>
      <rPr>
        <i/>
        <vertAlign val="superscript"/>
        <sz val="11"/>
        <rFont val="AcadNusx"/>
      </rPr>
      <t>3</t>
    </r>
  </si>
  <si>
    <t>Various diamater pipes</t>
  </si>
  <si>
    <t>Reinforcement A-I</t>
  </si>
  <si>
    <t>Reinforcement A-III</t>
  </si>
  <si>
    <t>Various diamater and various section pipes</t>
  </si>
  <si>
    <t>Electric wiring</t>
  </si>
  <si>
    <t>Ballast</t>
  </si>
  <si>
    <t>Wood materials</t>
  </si>
  <si>
    <t>Ceramic tiles</t>
  </si>
  <si>
    <t>Cement</t>
  </si>
  <si>
    <t>Sand</t>
  </si>
  <si>
    <t>Total D.2</t>
  </si>
  <si>
    <t>D.3</t>
  </si>
  <si>
    <t>D.3-1</t>
  </si>
  <si>
    <t>Dump trucks</t>
  </si>
  <si>
    <t>m/sT</t>
  </si>
  <si>
    <t>D.3-2</t>
  </si>
  <si>
    <r>
      <t>Excavator  0.25 m</t>
    </r>
    <r>
      <rPr>
        <i/>
        <vertAlign val="superscript"/>
        <sz val="11"/>
        <rFont val="Arial"/>
        <family val="2"/>
        <charset val="204"/>
      </rPr>
      <t>3</t>
    </r>
  </si>
  <si>
    <t>D.3-3</t>
  </si>
  <si>
    <t>Dump truck</t>
  </si>
  <si>
    <t>D.3-4</t>
  </si>
  <si>
    <t>Crane  10 t.</t>
  </si>
  <si>
    <t>D.3-5</t>
  </si>
  <si>
    <t>Mobile ramming machine  10t</t>
  </si>
  <si>
    <t>Total  D.3</t>
  </si>
  <si>
    <t>Decorative figures installation (copy patterns and fabrication of new ones with sand cement, with reinforcement)</t>
  </si>
  <si>
    <t>Decorative fish installation (copy patterns and fabrication of new ones with sand cement, with reinforcement)</t>
  </si>
  <si>
    <t>Adaptation of town Tskaltubo railway station building  for arrangement in I storey of resort management office</t>
  </si>
  <si>
    <t xml:space="preserve">Office rehabilitation works </t>
  </si>
  <si>
    <t>Title of works, costs and equipment</t>
  </si>
  <si>
    <t>Cost</t>
  </si>
  <si>
    <t>Unit cost</t>
  </si>
  <si>
    <t>Demolition works</t>
  </si>
  <si>
    <t>Brick walls demolition</t>
  </si>
  <si>
    <t>Monolithic  reinforced concrete stairs demolition</t>
  </si>
  <si>
    <t>Brick partitions demolition</t>
  </si>
  <si>
    <t>Wood partitions demolition</t>
  </si>
  <si>
    <t>Clear of walls and ceilings from plaster</t>
  </si>
  <si>
    <t>Demolition of existing floors</t>
  </si>
  <si>
    <t>Demolition of existing cement covering</t>
  </si>
  <si>
    <t>Building clearing from construction waste</t>
  </si>
  <si>
    <t>Construction waste manual loading on truck</t>
  </si>
  <si>
    <t xml:space="preserve">disposal of  construction waste on 20 km distance </t>
  </si>
  <si>
    <t>Construction works</t>
  </si>
  <si>
    <t xml:space="preserve">Floor slab arrangement </t>
  </si>
  <si>
    <t>Arrangement of holes in walls for installation of metal elements</t>
  </si>
  <si>
    <t xml:space="preserve">Installation of metal frame </t>
  </si>
  <si>
    <t>U-beam #27</t>
  </si>
  <si>
    <t>U-beam #12</t>
  </si>
  <si>
    <t>I-beam #27 #12</t>
  </si>
  <si>
    <t>Angle bar</t>
  </si>
  <si>
    <t>Arrangements of cast-in-situ reinforced concrete floor slabs B-20</t>
  </si>
  <si>
    <t>Reinforcement bar</t>
  </si>
  <si>
    <t>Reinforcement works</t>
  </si>
  <si>
    <t>Reinforcement of walls and fences by metal structures</t>
  </si>
  <si>
    <t>Arrangement of cast-in-situ reinforced concrete fence B-20</t>
  </si>
  <si>
    <t xml:space="preserve"> m3</t>
  </si>
  <si>
    <t xml:space="preserve">Reinforcement </t>
  </si>
  <si>
    <t>Walls and partitions</t>
  </si>
  <si>
    <t xml:space="preserve">Arrangement of walls with small-size block with thickness 60 cm </t>
  </si>
  <si>
    <t xml:space="preserve">Arrangement of walls with small-size block with thickness 20 cm </t>
  </si>
  <si>
    <t>Partition arrangement d=10 cm (with partition block)</t>
  </si>
  <si>
    <t xml:space="preserve"> მ2</t>
  </si>
  <si>
    <t>Connection of existing and design walls by reinforcement bar rods</t>
  </si>
  <si>
    <t>Arrangement of anodyzed aluminum vitrages</t>
  </si>
  <si>
    <t xml:space="preserve">Arrangement of metal plastic vitrages </t>
  </si>
  <si>
    <t>Arrangement of inserted in metal-plastic glass partition</t>
  </si>
  <si>
    <t>Arrangement of windows wood framings</t>
  </si>
  <si>
    <t>g.m</t>
  </si>
  <si>
    <t>Covering of lacque on window's framing</t>
  </si>
  <si>
    <t>Water proofing of walls along the axis ,,z"  inside  Cement and  Liquid glass solution</t>
  </si>
  <si>
    <t>Floors</t>
  </si>
  <si>
    <t xml:space="preserve">Arrangement of floor's thermal insulation by slag concrete with thickness 35 mm </t>
  </si>
  <si>
    <t xml:space="preserve">Arrangement of floor's thermal insulation by slag concrete with thickness    50 mm </t>
  </si>
  <si>
    <t xml:space="preserve">Arrangement of floor's thermal  insulation </t>
  </si>
  <si>
    <t>Arrangements of cement covering with thickness 20mm</t>
  </si>
  <si>
    <t>Arrangements of cement covering with thickness 15mm</t>
  </si>
  <si>
    <t xml:space="preserve">Water proofing on veranda on 3.5 m level in axis 1-3 and 8-9 </t>
  </si>
  <si>
    <t xml:space="preserve">Covering of flooring tiles on glue - cement </t>
  </si>
  <si>
    <t xml:space="preserve">Arrangement of laminate floor with plinths         </t>
  </si>
  <si>
    <t>Arrangements of artificial granite thin slabs floor</t>
  </si>
  <si>
    <t>Arrangements of artificial granite thin slabs h=7cm</t>
  </si>
  <si>
    <t>Floors facing by basalt thin slabs on cement mortar MM</t>
  </si>
  <si>
    <t>Ceilings</t>
  </si>
  <si>
    <t>Arrangement of ceiling by ,,Amstrong" tiles on metal frame</t>
  </si>
  <si>
    <t>Arrangement of plastic ceiling on metal frame</t>
  </si>
  <si>
    <t>Covering of ceilings by gypsum plasterboards</t>
  </si>
  <si>
    <t>Ceiling daubing by sand-cement mortar</t>
  </si>
  <si>
    <t>Restoration of existing ceiling by alabaster</t>
  </si>
  <si>
    <t>Ceiling covering by filling cement</t>
  </si>
  <si>
    <t>Ceiling painting by water paint</t>
  </si>
  <si>
    <t>Walls</t>
  </si>
  <si>
    <t>Walls high-quality daubing by alabaster</t>
  </si>
  <si>
    <t xml:space="preserve"> m2</t>
  </si>
  <si>
    <t>Daubing of windows and doors by alabster</t>
  </si>
  <si>
    <t>Walls daubing by sand-cement mortar</t>
  </si>
  <si>
    <t xml:space="preserve">Tiles covering on wall  </t>
  </si>
  <si>
    <t>Arrangement in water closet  handles and accessories  for disabled persons</t>
  </si>
  <si>
    <t>Set</t>
  </si>
  <si>
    <t>Twice painting of walls by water paint</t>
  </si>
  <si>
    <t>Windows and doors</t>
  </si>
  <si>
    <t xml:space="preserve">Installation of MDF doors     </t>
  </si>
  <si>
    <t>Installation and cost of metal grids (on windows)</t>
  </si>
  <si>
    <t xml:space="preserve">Construction works for engineering and utility services room arrangement </t>
  </si>
  <si>
    <t>Manual earth works</t>
  </si>
  <si>
    <t xml:space="preserve">Soil  manual backfilling </t>
  </si>
  <si>
    <t>Soil manual loading on truck</t>
  </si>
  <si>
    <t>Soil disposal  on 20 km</t>
  </si>
  <si>
    <t xml:space="preserve">Arrangement of ballast base under foundation slab </t>
  </si>
  <si>
    <t>Arrangement of cast-in-situ reinforced concrete foundation slab B-20</t>
  </si>
  <si>
    <t>Arrangement of walls by small-size block</t>
  </si>
  <si>
    <r>
      <t>Arrangement of metal doors by metal grid with thickness 3.8mm, mesh 65X65 m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=8.6</t>
    </r>
  </si>
  <si>
    <t>Angle bar50X5</t>
  </si>
  <si>
    <t>Arrangement of blinds on windows</t>
  </si>
  <si>
    <t>Arrangement of cast-in-situ reinforced concrete roofing  slab B20</t>
  </si>
  <si>
    <t>Arrangement of cement covering with thickness 40mm</t>
  </si>
  <si>
    <t>Arrangement of roof with 2 layer of linocrom</t>
  </si>
  <si>
    <t>Painting of metal doors and window grids by oil-based paint</t>
  </si>
  <si>
    <t xml:space="preserve">Facing of flooring tiles on glue- cement </t>
  </si>
  <si>
    <t>Daubing of interior walls by sand-cement mortar</t>
  </si>
  <si>
    <t>Daubing of ceiling by sand-cement mortar</t>
  </si>
  <si>
    <t>Daubing of exterior walls by sand-cement mortar</t>
  </si>
  <si>
    <t xml:space="preserve">double  painting of walls by water  emulsion inhibitor </t>
  </si>
  <si>
    <t xml:space="preserve">Painting of ceiling by water  emulsion inhibitor </t>
  </si>
  <si>
    <t>Painting of front  by facade paint</t>
  </si>
  <si>
    <t>Internal sewage and water supply</t>
  </si>
  <si>
    <t>Installation of sewerage with plastic pipes  d=100 mm</t>
  </si>
  <si>
    <t>Plastic pipe d=150 mm</t>
  </si>
  <si>
    <t>Plastic pipe d=100 mm</t>
  </si>
  <si>
    <t>Installation of sewerage with plastic pipes d=50 mm</t>
  </si>
  <si>
    <t>Plastic pipe d=50 mm</t>
  </si>
  <si>
    <t>Installation of plastic Tee</t>
  </si>
  <si>
    <t>Plastic Tee100/100/100</t>
  </si>
  <si>
    <t>Plastic Tee 100/50/100</t>
  </si>
  <si>
    <t>Plastic Tee 50/50/50</t>
  </si>
  <si>
    <t>Installation of plastic shaped parts</t>
  </si>
  <si>
    <t>Plastic elbow  d=100 135*</t>
  </si>
  <si>
    <t>Plastic elbow Dd=100 90*</t>
  </si>
  <si>
    <t>Plastic elbow  d=50 135*</t>
  </si>
  <si>
    <t>Plastic elbow  d=50 90*</t>
  </si>
  <si>
    <t>Rubber adopter d=50</t>
  </si>
  <si>
    <t>Silicone</t>
  </si>
  <si>
    <t>Plastic adaptor  100X50</t>
  </si>
  <si>
    <t>Arrangement of precast reinforcement cement sewerage manhole with cast iron cover d=1 m H=1.5m</t>
  </si>
  <si>
    <t>Arrangement of floor drain d=50 mm</t>
  </si>
  <si>
    <t>Floor drain d=50 mm</t>
  </si>
  <si>
    <t>Ground manual backfilling</t>
  </si>
  <si>
    <t>Greound manual loading on truck</t>
  </si>
  <si>
    <t>Ground disposal  on 20 km</t>
  </si>
  <si>
    <t>Demolition of concrete foundation</t>
  </si>
  <si>
    <t>Restoration of concrete foundation m-150</t>
  </si>
  <si>
    <t xml:space="preserve"> Installation of polypropylene pipes up to        D-32,D-25,D-20 mm</t>
  </si>
  <si>
    <t>Installation of polypropylene Tee</t>
  </si>
  <si>
    <t>Polypropylene Tee 20/20/20</t>
  </si>
  <si>
    <t>Polypropylene Tee 32/20/32</t>
  </si>
  <si>
    <t>Polypropylene Tee 25/20/25</t>
  </si>
  <si>
    <t>Polypropylene Tee 32/25/32</t>
  </si>
  <si>
    <t>Polypropylene Tee  25/25/25</t>
  </si>
  <si>
    <t>Installation of polypropylene shaped parts</t>
  </si>
  <si>
    <t>Polypropylene elbow with female thread d=20</t>
  </si>
  <si>
    <t>Polypropylene elbow  d=32</t>
  </si>
  <si>
    <t>Polypropylene elbow  d=25</t>
  </si>
  <si>
    <t>Polypropylene elbow Dd=20</t>
  </si>
  <si>
    <t>Polypropylene union d=32</t>
  </si>
  <si>
    <t>Polypropylene union d=25</t>
  </si>
  <si>
    <t>Polypropylene union  d=20</t>
  </si>
  <si>
    <t>Polypropylene bypass union d=20</t>
  </si>
  <si>
    <t>Polypropylene adapter40X32</t>
  </si>
  <si>
    <t>Polypropylene adapter  32X25</t>
  </si>
  <si>
    <t>Polypropylene connector  25X20</t>
  </si>
  <si>
    <t>Adapter d=32</t>
  </si>
  <si>
    <t>Polypropylene filter  d=32</t>
  </si>
  <si>
    <t>Installation of polypropylene valves</t>
  </si>
  <si>
    <t>Valve d=20mm</t>
  </si>
  <si>
    <t>Valve d=25mm</t>
  </si>
  <si>
    <t>Valve d=32mm</t>
  </si>
  <si>
    <t>Valve ,,arko"</t>
  </si>
  <si>
    <t xml:space="preserve">Installation of closet basin with flushing tanck </t>
  </si>
  <si>
    <t>Closet basin</t>
  </si>
  <si>
    <t>Installation of closet basin with flushing cistern for disabled persons</t>
  </si>
  <si>
    <t>Washbasin with siphone and mixer</t>
  </si>
  <si>
    <t>Washbasin</t>
  </si>
  <si>
    <t>Washbasin with siphone and mixer for disabled persons</t>
  </si>
  <si>
    <t xml:space="preserve">d=25mm water metering  and reinforced manhole metering arrangement  with dimension 800X1000 cast iron cover </t>
  </si>
  <si>
    <t>Installation of urinal</t>
  </si>
  <si>
    <t>Setl</t>
  </si>
  <si>
    <t>Urinal</t>
  </si>
  <si>
    <t>Arrangement of sand pillow</t>
  </si>
  <si>
    <t>Connection of design water supply system with existing main line</t>
  </si>
  <si>
    <t>Point</t>
  </si>
  <si>
    <t xml:space="preserve">       Ventilation of utility core </t>
  </si>
  <si>
    <t>Installation of plastic pipes                                D-100mm - D-150mm</t>
  </si>
  <si>
    <t>Arrrangement of shaped parts</t>
  </si>
  <si>
    <t>Consumer fan</t>
  </si>
  <si>
    <t>Ventilation</t>
  </si>
  <si>
    <t>Inflow system #1 channel  fan L=4250 m3/hr heat charger Q=55 KW, surface air cooler Q=30 KW, with sound damper filter, automatic.</t>
  </si>
  <si>
    <t>Set.</t>
  </si>
  <si>
    <t>Inflow system air control shutter grid</t>
  </si>
  <si>
    <t>Inflow system air channel from galvanazed thin steel sheet  0.6 mm</t>
  </si>
  <si>
    <t>Exhaust system #2 channel  fan L=4250 m3/hr dp=600Pa with sound damper filter,  automatic.</t>
  </si>
  <si>
    <t>Exhaust system air control shutter grid</t>
  </si>
  <si>
    <t>Inflowsytem air channel from galvanazed thin steel sheet  0.6 mm</t>
  </si>
  <si>
    <t>thermal insulation of air channel (special material)</t>
  </si>
  <si>
    <t>Heating</t>
  </si>
  <si>
    <t>Boiler house</t>
  </si>
  <si>
    <t>Installation of boiler for heating 100 KW.</t>
  </si>
  <si>
    <t xml:space="preserve">Set. </t>
  </si>
  <si>
    <t>Grid circulation pump H=10m, Q=5.8 m3/hr</t>
  </si>
  <si>
    <t>Membrane expansion tank 80 l</t>
  </si>
  <si>
    <t>Polypropylene foiled pipe</t>
  </si>
  <si>
    <t>Polypropylene foiled pipe  d=63 mm</t>
  </si>
  <si>
    <t>Manometer</t>
  </si>
  <si>
    <t>Automatic air initiator d=20</t>
  </si>
  <si>
    <t>Thermometer</t>
  </si>
  <si>
    <t>Gas fuel burner (100 KW)</t>
  </si>
  <si>
    <t>Deflector d=150 mm</t>
  </si>
  <si>
    <t>Filter d= 63 mm</t>
  </si>
  <si>
    <t>Back valve d=63 mm</t>
  </si>
  <si>
    <t>Arrangement of foundation for chimney form cast-in-situ Reinforced Concrete B20</t>
  </si>
  <si>
    <t>Steel chimney d=250mm 10m with painting</t>
  </si>
  <si>
    <t>Plastic valve   D-63mm</t>
  </si>
  <si>
    <t>Polypropylene elbow d=63</t>
  </si>
  <si>
    <t>Heat insulation of pipes d=63 (by special material)</t>
  </si>
  <si>
    <t>Installation of aluminum sectional radiators</t>
  </si>
  <si>
    <t xml:space="preserve"> radiator  H15 </t>
  </si>
  <si>
    <t>radiator  H14</t>
  </si>
  <si>
    <t xml:space="preserve"> radiator  H10 </t>
  </si>
  <si>
    <t xml:space="preserve"> radiator  H8 </t>
  </si>
  <si>
    <t>Hanger</t>
  </si>
  <si>
    <t xml:space="preserve">Pipe d=20 mm </t>
  </si>
  <si>
    <t xml:space="preserve">Pipe d=25 mm </t>
  </si>
  <si>
    <t>Pipe  d=32 mm</t>
  </si>
  <si>
    <t>Pipe  d=50 mm</t>
  </si>
  <si>
    <t>Pipe  d=63 mm</t>
  </si>
  <si>
    <t>Pipe  d=40 mm</t>
  </si>
  <si>
    <t>Plastic control ball valve for aluminum sectional radiator</t>
  </si>
  <si>
    <t xml:space="preserve">Aluminum sectorial radiator reductor installation </t>
  </si>
  <si>
    <t>Installation of aluminim sectional radiator plug</t>
  </si>
  <si>
    <t>Installtion of air relief  for aluminum sectional radiator</t>
  </si>
  <si>
    <t>Installtion of aluminum sectional radiator hanger</t>
  </si>
  <si>
    <t>Control ball valve for aluminum sectional radiator</t>
  </si>
  <si>
    <t>Valve d=40mm</t>
  </si>
  <si>
    <t>Valve d=50mm</t>
  </si>
  <si>
    <t>Installtion of polypropylene Tee</t>
  </si>
  <si>
    <t>T-bend 63/50/63</t>
  </si>
  <si>
    <t>T-bend 40/20/40</t>
  </si>
  <si>
    <t>T-bend 32/20/32</t>
  </si>
  <si>
    <t>T-bend 25/20/25</t>
  </si>
  <si>
    <t>Installtion of polypropylene haped  parts</t>
  </si>
  <si>
    <t>Heat insulation of pipes d=50 (by special material)</t>
  </si>
  <si>
    <t>Heat insulation of pipes d=40 (by special material)</t>
  </si>
  <si>
    <t>Heat insulation of pipes d=32 (by special material)</t>
  </si>
  <si>
    <t>Heat insulation of pipes d=25 (by special material)</t>
  </si>
  <si>
    <t>Heat insulation of pipes d=20 (by special material)</t>
  </si>
  <si>
    <t>Split system conditioner    BTU 24000</t>
  </si>
  <si>
    <t>Split system conditioner   BTU 9000</t>
  </si>
  <si>
    <t>Electric installation work and weak currents</t>
  </si>
  <si>
    <t xml:space="preserve">Electric service panel 250A </t>
  </si>
  <si>
    <t xml:space="preserve">Boiler electric service panel with 16 automatic fuses </t>
  </si>
  <si>
    <t xml:space="preserve">Distribution electric board with 18 automatic fuses </t>
  </si>
  <si>
    <t>Installation of cables</t>
  </si>
  <si>
    <t xml:space="preserve">   Cables ВВГ 3X1.5 mm²</t>
  </si>
  <si>
    <t xml:space="preserve">   Cables ВВГ 3X2.5 mm²</t>
  </si>
  <si>
    <t xml:space="preserve">   Cables ВВГ 3X4 mm²</t>
  </si>
  <si>
    <t xml:space="preserve">   Cables ВВГ 4X4 mm²</t>
  </si>
  <si>
    <t xml:space="preserve">   Cables ВВГ 4X2.5 mm²</t>
  </si>
  <si>
    <t>Cable corrugated pipe</t>
  </si>
  <si>
    <t>Automatic fuse (See Specification)</t>
  </si>
  <si>
    <t xml:space="preserve">Armstrong luminaire 72 W </t>
  </si>
  <si>
    <t>Illuminators</t>
  </si>
  <si>
    <t>Luminaire 36 W</t>
  </si>
  <si>
    <t>Luminaire 40 W</t>
  </si>
  <si>
    <t>Luminaire 25 W</t>
  </si>
  <si>
    <t>Luminaire72 W</t>
  </si>
  <si>
    <t xml:space="preserve">One button  plug </t>
  </si>
  <si>
    <t xml:space="preserve">double button plug </t>
  </si>
  <si>
    <t>Socket</t>
  </si>
  <si>
    <t>Distributive box with cover</t>
  </si>
  <si>
    <t>Plug box (various materials)</t>
  </si>
  <si>
    <t>Arrangement of earth</t>
  </si>
  <si>
    <t>Computer socket RJ 45 5-th category</t>
  </si>
  <si>
    <t>Phone socket RJ 45 5-th category</t>
  </si>
  <si>
    <t>Installation of Cabele</t>
  </si>
  <si>
    <t>Cable 3X95 / 1X50 mm</t>
  </si>
  <si>
    <t>Cable 3X6mm</t>
  </si>
  <si>
    <t>Cable 4X16mm</t>
  </si>
  <si>
    <t xml:space="preserve">Comp Lan Cable U/UTPGAT 5E </t>
  </si>
  <si>
    <t xml:space="preserve">Comp Lan Cable U/UTPGAT 6E </t>
  </si>
  <si>
    <t>Tel Cable ysty 2X2X0,6</t>
  </si>
  <si>
    <t>pan panels and switch</t>
  </si>
  <si>
    <t>Cable organizer</t>
  </si>
  <si>
    <t>Communication rack</t>
  </si>
  <si>
    <t>Mini automatic switching center 4/24</t>
  </si>
  <si>
    <t>Server cabinet with cooler unit and shelf</t>
  </si>
  <si>
    <t>Computer hardware</t>
  </si>
  <si>
    <t>Uninterruptible power supply</t>
  </si>
  <si>
    <t>Phone panel  1</t>
  </si>
  <si>
    <t>Rawplug anchor0.6mm</t>
  </si>
  <si>
    <t>Belt 150X8mm</t>
  </si>
  <si>
    <t>Bridle 20X10mm</t>
  </si>
  <si>
    <t>Terminal block 4 mm2</t>
  </si>
  <si>
    <t>Terminal block 2.5 mm2</t>
  </si>
  <si>
    <t>Terminal block 1.5 mm2</t>
  </si>
  <si>
    <t xml:space="preserve">Isolation line </t>
  </si>
  <si>
    <t>Earth rod32X1200 mm</t>
  </si>
  <si>
    <t>Earth galvanized belt 30X5 mm</t>
  </si>
  <si>
    <t>All Total</t>
  </si>
  <si>
    <t>Rehabilitation works for accomodation of the Municipality Sakrebulo in the former police office building in Tskaltubo</t>
  </si>
  <si>
    <t>I</t>
  </si>
  <si>
    <t>I Dismantling works</t>
  </si>
  <si>
    <t>Dismantling of brick walls</t>
  </si>
  <si>
    <t>Dismantling of brick partition walls</t>
  </si>
  <si>
    <t xml:space="preserve">Dismantling of cast in situ r/c stairs </t>
  </si>
  <si>
    <t>Dismantling of the door assembly</t>
  </si>
  <si>
    <t>Cleaning walls and ceilings of plaster</t>
  </si>
  <si>
    <t>Dismantling of existing floors</t>
  </si>
  <si>
    <t>Removing the existing cement lining</t>
  </si>
  <si>
    <t>Dismantling wooden structures on the II floor</t>
  </si>
  <si>
    <t>Cleaning the building of construction waste</t>
  </si>
  <si>
    <t>Loading waste on the dump trucks</t>
  </si>
  <si>
    <t>Transporting waste to 20 km distance</t>
  </si>
  <si>
    <t>II</t>
  </si>
  <si>
    <t>II Civil works</t>
  </si>
  <si>
    <t>II -1 Arranging roofing on the 3.85 reference mark and attic</t>
  </si>
  <si>
    <t>Perforating walls for installation of metal elements</t>
  </si>
  <si>
    <t>Installation of the metal framework on the refernce mark 3.85 m</t>
  </si>
  <si>
    <t>Channel bar</t>
  </si>
  <si>
    <t>I-beam</t>
  </si>
  <si>
    <t>Assembly adjusting elements</t>
  </si>
  <si>
    <t>Arrangement of cast in situ r/c cover slab on the B20 metal framework, reference mark 3.85 m</t>
  </si>
  <si>
    <t>Reinforcement</t>
  </si>
  <si>
    <t>Arrangement of roofing with wooden beams, on 3.85 reference mark and attic</t>
  </si>
  <si>
    <t>II -2 Renforcing works</t>
  </si>
  <si>
    <t>Reinforcing walls and lintels with metal structures</t>
  </si>
  <si>
    <t>Strip bar</t>
  </si>
  <si>
    <t>II -3 Walls and partitions</t>
  </si>
  <si>
    <t>Arrangement of cast in situ r/c lintel</t>
  </si>
  <si>
    <t>Arrangement of walls with small size blocks</t>
  </si>
  <si>
    <t xml:space="preserve">Arrangement of partition walls with blocks 20 cm </t>
  </si>
  <si>
    <t>Arrangement of partition walls  d=10 cm (with partition blocks)</t>
  </si>
  <si>
    <t>Connecting existing and design walls with reinforcement bars</t>
  </si>
  <si>
    <t>II -4 Floors</t>
  </si>
  <si>
    <t>Arrangement of cement lining 40mm thick</t>
  </si>
  <si>
    <t>Waterproofing of floors on 3.5 m reference mark</t>
  </si>
  <si>
    <t>Laying flooring tiles on the adhesive cement</t>
  </si>
  <si>
    <t>Arrangement of baseboards with flooring tiles on adhesive cement (h=8 cm)</t>
  </si>
  <si>
    <t>Arrangement of laminated floor</t>
  </si>
  <si>
    <t>Arrangement of the floor with artificial granite</t>
  </si>
  <si>
    <t>Arrangement of baseboards with artificial granite</t>
  </si>
  <si>
    <t>II -5 Ceilings and stairs</t>
  </si>
  <si>
    <t>Arrangement of the suspended ceiling with "Armstrong" plates, on the metal framework</t>
  </si>
  <si>
    <t>m2/t</t>
  </si>
  <si>
    <t>1384.9/13,64</t>
  </si>
  <si>
    <t>Arrangement of the plastic ceiling on the metal framework</t>
  </si>
  <si>
    <t>m2/</t>
  </si>
  <si>
    <t>122.8/1.12</t>
  </si>
  <si>
    <t>Plastering ceiling with compact gypsum</t>
  </si>
  <si>
    <t>Processing and painting ceiling with oil paint</t>
  </si>
  <si>
    <t>Rehabilitation-restoration of the stairs</t>
  </si>
  <si>
    <t>II -6 Walls</t>
  </si>
  <si>
    <t>High quality plastering of walls with compact gypsum</t>
  </si>
  <si>
    <t>Plasetring walls with sand cement</t>
  </si>
  <si>
    <t xml:space="preserve">Plastering door-window jambs with compact gypsum </t>
  </si>
  <si>
    <t>Arranging dalle on the walls</t>
  </si>
  <si>
    <t>Painting walls with water paint, two coats</t>
  </si>
  <si>
    <t>II -7 Door and window plinths</t>
  </si>
  <si>
    <t>Installation of MDF floor</t>
  </si>
  <si>
    <t>Arrangement of metal plastic plinths</t>
  </si>
  <si>
    <t xml:space="preserve">II -8 Construction works for arrangement of the technical facility (boiler room) </t>
  </si>
  <si>
    <t>Manual excavation of earth</t>
  </si>
  <si>
    <t>Manual backfilling of earth</t>
  </si>
  <si>
    <t>Manual loading of earth on the dump truck</t>
  </si>
  <si>
    <t>Transporting earth to 5 km distance</t>
  </si>
  <si>
    <t>Arrangement of the gravel bed under the base slab</t>
  </si>
  <si>
    <t>Arrangement of cast in situ r/c base slab</t>
  </si>
  <si>
    <t>Walling with small size blocks</t>
  </si>
  <si>
    <t>Arrangement of cement lining, 40mm thick (on the floor)</t>
  </si>
  <si>
    <t>Arrangement of cast in situ r/c cover slab</t>
  </si>
  <si>
    <t>Arrangement of cement lining, 40mm thick (on the roof)</t>
  </si>
  <si>
    <t>Arrangement of the roof with 2 layers of Lynocrom</t>
  </si>
  <si>
    <t>Arrangement of the boiler room framework, doors and widows with metal elements</t>
  </si>
  <si>
    <t>Pipe d=100mm</t>
  </si>
  <si>
    <t>Channel bar #12</t>
  </si>
  <si>
    <t xml:space="preserve">Angle bar </t>
  </si>
  <si>
    <t>Iron lattice</t>
  </si>
  <si>
    <t>Metal sheet</t>
  </si>
  <si>
    <t>Arrangement of roofing with wood material</t>
  </si>
  <si>
    <t>Arrangement of metal tile roofing</t>
  </si>
  <si>
    <t>Plastering walls with sand cement</t>
  </si>
  <si>
    <t>Installation of the metal door</t>
  </si>
  <si>
    <t xml:space="preserve">Painting metal doors and walls with oil paint </t>
  </si>
  <si>
    <t>Laying flooring tiles on adhesive cement</t>
  </si>
  <si>
    <t>Installation and cost of metal bars</t>
  </si>
  <si>
    <t>Total of I and II Sub-chapters</t>
  </si>
  <si>
    <t>III</t>
  </si>
  <si>
    <t>III Internal sewage and water-supply</t>
  </si>
  <si>
    <t>Installation of polypropylene pipes</t>
  </si>
  <si>
    <t>Polypropylene pipe d=50</t>
  </si>
  <si>
    <t>Polypropylene pipe d=40</t>
  </si>
  <si>
    <t>Polypropylene pipe d=32</t>
  </si>
  <si>
    <t>Polypropylene pipe d=25</t>
  </si>
  <si>
    <t>Polypropylene pipe d=20</t>
  </si>
  <si>
    <t>Polypropylene glass-fibre d=20</t>
  </si>
  <si>
    <t>Installation of polypropylene tee</t>
  </si>
  <si>
    <t>Polypropylene tee 20/20/20</t>
  </si>
  <si>
    <t>Polypropylene tee 25/20/25</t>
  </si>
  <si>
    <t>Polypropylene tee 32/25/32</t>
  </si>
  <si>
    <t>Polypropylene tee 50/40/50</t>
  </si>
  <si>
    <t>Polypropylene tee 40/32/40</t>
  </si>
  <si>
    <t>Polypropylene tee 40/40/40</t>
  </si>
  <si>
    <t xml:space="preserve">Polypropylene valve </t>
  </si>
  <si>
    <t>Ball valve d=50mm</t>
  </si>
  <si>
    <t>Polypropylene knee, with female thread d=20</t>
  </si>
  <si>
    <t>Polypropylene knee  d=32</t>
  </si>
  <si>
    <t>Polypropylene knee  d=25</t>
  </si>
  <si>
    <t>Polypropylene knee Dd=20</t>
  </si>
  <si>
    <t>Polypropylene knee  d=40</t>
  </si>
  <si>
    <t>Polypropylene knee d=50</t>
  </si>
  <si>
    <t>Plastic coupling d=32</t>
  </si>
  <si>
    <t>Plastic coupling  d=25</t>
  </si>
  <si>
    <t>Polypropylene coupling   d=20</t>
  </si>
  <si>
    <t>Polypropylene coupling   d=40</t>
  </si>
  <si>
    <t>Polypropylene coupling   d=50</t>
  </si>
  <si>
    <t>Polypropylene coupling d=20</t>
  </si>
  <si>
    <t>Polypropylene coupling  d=25</t>
  </si>
  <si>
    <t>Polypropylene adapter 40X32</t>
  </si>
  <si>
    <t>Polypropylene adapter 32X25</t>
  </si>
  <si>
    <t>Polypropylene  adapter 25X20</t>
  </si>
  <si>
    <t>Polypropylene  adapter 40X50</t>
  </si>
  <si>
    <t>Adapter d=50</t>
  </si>
  <si>
    <t>Polypropylene  filter d=50</t>
  </si>
  <si>
    <t>Closet basin set</t>
  </si>
  <si>
    <t>sets</t>
  </si>
  <si>
    <t>closet basin (with corrugated and flexible pipes)</t>
  </si>
  <si>
    <t>Sink with siphon and mixing faucet</t>
  </si>
  <si>
    <t>Sink</t>
  </si>
  <si>
    <t>Kitchen sink with siphon and mixing faucet</t>
  </si>
  <si>
    <t>Kitchen sink</t>
  </si>
  <si>
    <t>Floor drain</t>
  </si>
  <si>
    <t>Installation of the urinal</t>
  </si>
  <si>
    <r>
      <t>Shower cabin(et) (</t>
    </r>
    <r>
      <rPr>
        <sz val="11"/>
        <rFont val="Sylfaen"/>
        <family val="1"/>
      </rPr>
      <t>mixing faucet and shower</t>
    </r>
    <r>
      <rPr>
        <b/>
        <sz val="11"/>
        <rFont val="Sylfaen"/>
        <family val="1"/>
      </rPr>
      <t>)</t>
    </r>
  </si>
  <si>
    <r>
      <t xml:space="preserve">Electric water heater </t>
    </r>
    <r>
      <rPr>
        <sz val="10"/>
        <rFont val="Sylfaen"/>
        <family val="1"/>
      </rPr>
      <t>(flexible pipe)</t>
    </r>
  </si>
  <si>
    <r>
      <t xml:space="preserve">Gas water heater </t>
    </r>
    <r>
      <rPr>
        <sz val="10"/>
        <rFont val="Sylfaen"/>
        <family val="1"/>
      </rPr>
      <t>(flexible pipe)</t>
    </r>
  </si>
  <si>
    <t>Water meter with the well 1000X1500</t>
  </si>
  <si>
    <t>Arrangement of sewage system with plastic pipes d=100 mm</t>
  </si>
  <si>
    <t>Arrangement of sewage system with plastic pipes d=50 mm</t>
  </si>
  <si>
    <t>Installation of plastic tee</t>
  </si>
  <si>
    <t>Plastic tee 100/100/100</t>
  </si>
  <si>
    <t>Plastic tee 100/50/100</t>
  </si>
  <si>
    <t>Plastic tee 50/50/50</t>
  </si>
  <si>
    <t>Plastic tee 150/100/150</t>
  </si>
  <si>
    <t>Plastic knee  d=100 135*</t>
  </si>
  <si>
    <t>Plastic knee Dd=100 90*</t>
  </si>
  <si>
    <t>Plastic knee  d=50 135*</t>
  </si>
  <si>
    <t>Plastic knee d=50 90*</t>
  </si>
  <si>
    <t>Rubber adapter</t>
  </si>
  <si>
    <t>Plastic adapter 100X50</t>
  </si>
  <si>
    <t>Plastic adapter 100X150</t>
  </si>
  <si>
    <t>Sewerage manhole d=1 m</t>
  </si>
  <si>
    <t xml:space="preserve">Total of sub-chapter III </t>
  </si>
  <si>
    <t xml:space="preserve">Total of sub-chapters  I,II and III </t>
  </si>
  <si>
    <t>IV</t>
  </si>
  <si>
    <t xml:space="preserve">IV Ventilation of water closets </t>
  </si>
  <si>
    <t>Exhauster L=2200 m3/hr Torvex FRO8  P=300 pa</t>
  </si>
  <si>
    <t>Air duct, galvanized thin-plate</t>
  </si>
  <si>
    <t>Exhauster L=700 m3/hr Torvex  FRO8  PP=200 pa</t>
  </si>
  <si>
    <t xml:space="preserve">Exhaust grill </t>
  </si>
  <si>
    <t>Umbrella (hood)</t>
  </si>
  <si>
    <t>Silencer</t>
  </si>
  <si>
    <t xml:space="preserve">Total of sub-chapter IV </t>
  </si>
  <si>
    <t xml:space="preserve">Total of sub-chapters I,II,III and IV </t>
  </si>
  <si>
    <t xml:space="preserve">Conditioning V </t>
  </si>
  <si>
    <t>Polypropylene fiber glass pipes</t>
  </si>
  <si>
    <t xml:space="preserve">Fiber glass polyethylene pipe   d=20 mm </t>
  </si>
  <si>
    <t xml:space="preserve">Fiber glass polyethylene pipe d=25 mm </t>
  </si>
  <si>
    <t>Fiber glass polyethylene pipe  d=32 mm</t>
  </si>
  <si>
    <t>Fiber glass polyethylene pipe d=40 mm</t>
  </si>
  <si>
    <t>Fiber glass polyethylene pipe  d=50 mm</t>
  </si>
  <si>
    <t>Fiber glass polyethylene pipe  d=63 mm</t>
  </si>
  <si>
    <t>Fiber glass polyethylene pipe  d=75 mm</t>
  </si>
  <si>
    <t>Installation of polypropylene tees</t>
  </si>
  <si>
    <t>Polypropylene tee 25/25/25</t>
  </si>
  <si>
    <t>Polypropylene tee 40/25/40</t>
  </si>
  <si>
    <t>Polypropylene tee 50/25/50</t>
  </si>
  <si>
    <t>Polypropylene tee 63/25/63</t>
  </si>
  <si>
    <t>Polypropylene tee 75/75/75</t>
  </si>
  <si>
    <t>Polypropylene tee 63/63/63</t>
  </si>
  <si>
    <t>Polypropylene tee 63/50/63</t>
  </si>
  <si>
    <t>Polypropylene tee 32/20/32</t>
  </si>
  <si>
    <t>Polypropylene tee 50/32/50</t>
  </si>
  <si>
    <t>Polypropylene tee 50/20/50</t>
  </si>
  <si>
    <t>Polypropylene tee32/32/32</t>
  </si>
  <si>
    <t>Adapter d=25</t>
  </si>
  <si>
    <t>Polypropylene knee   d=32</t>
  </si>
  <si>
    <t>Polypropylene knee   d=40</t>
  </si>
  <si>
    <t>Polypropylene knee   d=50</t>
  </si>
  <si>
    <t>Polypropylene knee   d=63</t>
  </si>
  <si>
    <t>Polypropylene knee   d=75</t>
  </si>
  <si>
    <t>Polypropylene adapter  20X25</t>
  </si>
  <si>
    <t>Polypropylene adapter 32X40</t>
  </si>
  <si>
    <t>Polypropylene adapter 50X40</t>
  </si>
  <si>
    <t>Polypropylene adapter 50X63</t>
  </si>
  <si>
    <t>Polypropylene adapter 75X63</t>
  </si>
  <si>
    <t>Polypropylene coupling d=32</t>
  </si>
  <si>
    <t>Polypropylene coupling   d=63</t>
  </si>
  <si>
    <t>Polypropylene coupling   d=75</t>
  </si>
  <si>
    <t>Thermal insulation of pipes d=63</t>
  </si>
  <si>
    <t>Thermal insulation of pipes d=50</t>
  </si>
  <si>
    <t>Thermal insulation of pipes d=40</t>
  </si>
  <si>
    <t>Thermal insulation of pipes d=32</t>
  </si>
  <si>
    <t>Thermal insulation of pipes d=25</t>
  </si>
  <si>
    <t>Thermal insulation of pipes d=20</t>
  </si>
  <si>
    <t>Thermal insulation of pipes d=75</t>
  </si>
  <si>
    <t>Wall radiators</t>
  </si>
  <si>
    <t xml:space="preserve">Wall radiator 600X1600  </t>
  </si>
  <si>
    <t xml:space="preserve">Wall radiator 600X1400  </t>
  </si>
  <si>
    <t xml:space="preserve">Wall radiator 600X1200  </t>
  </si>
  <si>
    <t xml:space="preserve">Wall radiator 600X600  </t>
  </si>
  <si>
    <t>Winter-summer mode water radiators</t>
  </si>
  <si>
    <t>Polypropylene and high pressure flexible pipes</t>
  </si>
  <si>
    <t xml:space="preserve">High pressure flexible pipe d=20 mm </t>
  </si>
  <si>
    <t>Polypropylene pipe  d=32 mm (for drainage)</t>
  </si>
  <si>
    <t>Washing and hydraulic testing of the system</t>
  </si>
  <si>
    <t>one-time</t>
  </si>
  <si>
    <t xml:space="preserve">Total of sub-chaptersI,II,III and IV </t>
  </si>
  <si>
    <t>V Conditioning</t>
  </si>
  <si>
    <t>Boiler</t>
  </si>
  <si>
    <t>Installation of the boiler for heating 270 kvt</t>
  </si>
  <si>
    <t>Circulating pump H=15m, G=12m3/hr</t>
  </si>
  <si>
    <t>Membrane expansion tank 500 l</t>
  </si>
  <si>
    <t>Gas burner's ignition  (330 kvt)</t>
  </si>
  <si>
    <t>Automatic vent valve d=20</t>
  </si>
  <si>
    <t>Steel jointless pipe d=150 mm</t>
  </si>
  <si>
    <t>Installation of steel branch pipes</t>
  </si>
  <si>
    <t>Branch pipe d=63</t>
  </si>
  <si>
    <t>Branch pipe d=50</t>
  </si>
  <si>
    <t>Branch pipe d=40</t>
  </si>
  <si>
    <t>Check valve</t>
  </si>
  <si>
    <t>Plastic ball valve</t>
  </si>
  <si>
    <t>Valve d=63mm</t>
  </si>
  <si>
    <t>Valve d=75mm</t>
  </si>
  <si>
    <t xml:space="preserve">Fiber glass polyethylene pipe d=20 mm </t>
  </si>
  <si>
    <t>Fiber glass polyethylene pipe d=75 mm</t>
  </si>
  <si>
    <t>Polypropylene tee 32/32/32</t>
  </si>
  <si>
    <t>Polypropylene tee 63/20/63</t>
  </si>
  <si>
    <t>Polypropylene tee 75/20/75</t>
  </si>
  <si>
    <t>Polypropylene knee d=63</t>
  </si>
  <si>
    <t>Polypropylene knee  d=75</t>
  </si>
  <si>
    <t>Adapter with female thread d=75</t>
  </si>
  <si>
    <t>Adapter with female threadd=63</t>
  </si>
  <si>
    <t>Adapter with female thread d=50</t>
  </si>
  <si>
    <t>Adapter with male thread d=50</t>
  </si>
  <si>
    <t>Adapter with male thread d=32</t>
  </si>
  <si>
    <t>Adapter with male threadd=25</t>
  </si>
  <si>
    <t>Polypropylene fittings</t>
  </si>
  <si>
    <t>Installation of the chiller  320 kvt</t>
  </si>
  <si>
    <t xml:space="preserve">Sewage interceptor d=100 </t>
  </si>
  <si>
    <t>Interceptor</t>
  </si>
  <si>
    <t>Sewage heavy-wall piped=100 mm</t>
  </si>
  <si>
    <t>Pipe d=100 mm</t>
  </si>
  <si>
    <t>Excavation of the trench for heating system</t>
  </si>
  <si>
    <t>Sand bedding</t>
  </si>
  <si>
    <t>Backfilling earth</t>
  </si>
  <si>
    <t>Manual loading of earth on the dump trucks</t>
  </si>
  <si>
    <t>Disposal of earth</t>
  </si>
  <si>
    <t>Arrangement of base for the pipe</t>
  </si>
  <si>
    <t xml:space="preserve">Installation of the chimney  d=250 mm with painting  </t>
  </si>
  <si>
    <t>Thermal insultaion of pipes and painting with anticorrosive paint</t>
  </si>
  <si>
    <t xml:space="preserve">Total of Sub-chapters I,II,III,IV and V </t>
  </si>
  <si>
    <t>VI Electricity</t>
  </si>
  <si>
    <t>Power panel</t>
  </si>
  <si>
    <t>Switchboard with automatic switch</t>
  </si>
  <si>
    <t>Laying the cable</t>
  </si>
  <si>
    <t>Automatic switch</t>
  </si>
  <si>
    <t xml:space="preserve">Armstrong lighting fixture 40 vt </t>
  </si>
  <si>
    <t xml:space="preserve"> Lighting fixture 60 vt </t>
  </si>
  <si>
    <t>Single button switch</t>
  </si>
  <si>
    <t>Doubel button switch</t>
  </si>
  <si>
    <t>Switch box</t>
  </si>
  <si>
    <t>Plug box (various amterials)</t>
  </si>
  <si>
    <t>Exhauster</t>
  </si>
  <si>
    <t>Computer socket RJ 45 5th categ</t>
  </si>
  <si>
    <t>telephone socket RJ 45 5th categ</t>
  </si>
  <si>
    <t>Cable</t>
  </si>
  <si>
    <t>Ministation</t>
  </si>
  <si>
    <t>Computer</t>
  </si>
  <si>
    <t>Continuous current source</t>
  </si>
  <si>
    <t>Grand Total</t>
  </si>
  <si>
    <t xml:space="preserve">Restoration and Internal Repairing works of Train Station and LCG Building and restoration of Small Size Pedestrian Bridges in Tskaltubo  </t>
  </si>
  <si>
    <t xml:space="preserve">Restoration and Internal Repairing works of Train Station and LCG Building and restoration of Small Size Pedestrian Bridges in Tskaltubo                                                                                            </t>
  </si>
  <si>
    <t xml:space="preserve">fountain first row spraying header  expenditure Q=12l/wT, flow altitude  H=0,75 m, pressure  H=0,9m </t>
  </si>
  <si>
    <t xml:space="preserve">Fountain second row spraying header expenditure Q=56l/wT,flow altitude   H=0,5 m, pressure H=1,4m </t>
  </si>
  <si>
    <t xml:space="preserve">Fountain spraying header expenditure SQ=25l/wT, flow altitude Rle H=1,0 m, pressure H=1,1m </t>
  </si>
  <si>
    <t>#1 lower line circulating pump  Q=207l/wT H=4,7m, N=170vt</t>
  </si>
  <si>
    <t>#2 middle line circulating pump Q=672,0l/wT H=11,0m, N=1000vt</t>
  </si>
  <si>
    <t>#3 upper line circulating pump Q=25,0l/wT H=7,6m, N=0,37vt</t>
  </si>
  <si>
    <t>#4 Design floating pump   H=6,0m, N=0,32kvt, n=2900br/w</t>
  </si>
  <si>
    <t xml:space="preserve"> Irrigation quick connection valve QCV-3/4M  P=33 </t>
  </si>
  <si>
    <t># B1-1</t>
  </si>
  <si>
    <r>
      <t>#</t>
    </r>
    <r>
      <rPr>
        <b/>
        <sz val="12"/>
        <rFont val="Times New Roman"/>
        <family val="1"/>
      </rPr>
      <t xml:space="preserve"> B</t>
    </r>
    <r>
      <rPr>
        <b/>
        <sz val="12"/>
        <rFont val="AcadNusx"/>
      </rPr>
      <t>-12</t>
    </r>
  </si>
  <si>
    <t xml:space="preserve"> # B15</t>
  </si>
  <si>
    <t>Rehabilitation Bridge B #11</t>
  </si>
  <si>
    <t>Rehabilitation Bridge B#10</t>
  </si>
  <si>
    <t>Rehabilitation Bridge B#9</t>
  </si>
  <si>
    <t xml:space="preserve">Rehabilitation Bridge B #7  </t>
  </si>
  <si>
    <r>
      <t>Rehabilitati</t>
    </r>
    <r>
      <rPr>
        <b/>
        <sz val="11"/>
        <rFont val="Tahoma"/>
        <family val="2"/>
      </rPr>
      <t xml:space="preserve">on Bridge B #6 </t>
    </r>
    <r>
      <rPr>
        <b/>
        <sz val="11"/>
        <rFont val="Tahoma"/>
        <family val="2"/>
        <charset val="204"/>
      </rPr>
      <t xml:space="preserve">  </t>
    </r>
  </si>
  <si>
    <r>
      <t>Rehabilitation of pedestrian bridg</t>
    </r>
    <r>
      <rPr>
        <b/>
        <sz val="11"/>
        <rFont val="Tahoma"/>
        <family val="2"/>
      </rPr>
      <t>e    in th</t>
    </r>
    <r>
      <rPr>
        <b/>
        <sz val="11"/>
        <rFont val="Tahoma"/>
        <family val="2"/>
        <charset val="204"/>
      </rPr>
      <t xml:space="preserve">e town of Tskhaltubo </t>
    </r>
  </si>
  <si>
    <t>B#5</t>
  </si>
  <si>
    <t xml:space="preserve">Bridge #4 Rehabilitation 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</si>
</sst>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.00_р_._-;\-* #,##0.00_р_._-;_-* &quot;-&quot;??_р_._-;_-@_-"/>
    <numFmt numFmtId="167" formatCode="_-* #,##0.000_-;\-* #,##0.000_-;_-* &quot;-&quot;??_-;_-@_-"/>
    <numFmt numFmtId="168" formatCode="0.000"/>
    <numFmt numFmtId="169" formatCode="0.0000"/>
    <numFmt numFmtId="170" formatCode="0.00000"/>
    <numFmt numFmtId="171" formatCode="_-* #,##0.0_-;\-* #,##0.0_-;_-* &quot;-&quot;??_-;_-@_-"/>
    <numFmt numFmtId="172" formatCode="_-* #,##0.00_$_-;\-* #,##0.00_$_-;_-* &quot;-&quot;??_$_-;_-@_-"/>
  </numFmts>
  <fonts count="1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4"/>
      <name val="AcadNusx"/>
    </font>
    <font>
      <sz val="10"/>
      <name val="Arial"/>
      <family val="2"/>
    </font>
    <font>
      <sz val="11"/>
      <color indexed="8"/>
      <name val="AcadNusx"/>
    </font>
    <font>
      <b/>
      <sz val="11"/>
      <color indexed="8"/>
      <name val="AcadNusx"/>
    </font>
    <font>
      <sz val="11"/>
      <color indexed="8"/>
      <name val="Calibri"/>
      <family val="2"/>
    </font>
    <font>
      <b/>
      <sz val="12"/>
      <color indexed="8"/>
      <name val="AcadNusx"/>
    </font>
    <font>
      <sz val="12"/>
      <color indexed="8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Arachveulebrivi Thin"/>
      <family val="2"/>
    </font>
    <font>
      <sz val="11"/>
      <name val="AcadNusx"/>
    </font>
    <font>
      <sz val="10"/>
      <name val="AcadNusx"/>
    </font>
    <font>
      <sz val="9"/>
      <name val="Arachveulebrivi Thin"/>
      <family val="2"/>
    </font>
    <font>
      <sz val="12"/>
      <name val="AcadNusx"/>
    </font>
    <font>
      <sz val="10"/>
      <name val="Arachveulebrivi Thin"/>
      <family val="2"/>
    </font>
    <font>
      <b/>
      <sz val="12"/>
      <name val="AcadNusx"/>
    </font>
    <font>
      <b/>
      <sz val="11"/>
      <name val="AcadNusx"/>
    </font>
    <font>
      <sz val="11"/>
      <name val="Times New Roman"/>
      <family val="1"/>
      <charset val="204"/>
    </font>
    <font>
      <sz val="11"/>
      <name val="Arachveulebrivi Thin"/>
      <family val="2"/>
    </font>
    <font>
      <b/>
      <sz val="10"/>
      <name val="AcadNusx"/>
    </font>
    <font>
      <sz val="12"/>
      <name val="Arial"/>
      <family val="2"/>
    </font>
    <font>
      <sz val="10"/>
      <name val="Arial"/>
      <family val="2"/>
    </font>
    <font>
      <sz val="10"/>
      <name val="Arial Cyr"/>
      <charset val="1"/>
    </font>
    <font>
      <sz val="10"/>
      <name val="Arial"/>
      <family val="2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vertAlign val="superscript"/>
      <sz val="12"/>
      <name val="LitNusx"/>
    </font>
    <font>
      <sz val="12"/>
      <name val="LitNusx"/>
    </font>
    <font>
      <sz val="8"/>
      <name val="Arial Cyr"/>
      <charset val="1"/>
    </font>
    <font>
      <sz val="13"/>
      <name val="AcadNusx"/>
    </font>
    <font>
      <sz val="8"/>
      <name val="AcadNusx"/>
    </font>
    <font>
      <u/>
      <sz val="10"/>
      <color indexed="12"/>
      <name val="Arial"/>
      <family val="2"/>
      <charset val="204"/>
    </font>
    <font>
      <sz val="10"/>
      <name val="MS Sans Serif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cadNusx"/>
    </font>
    <font>
      <b/>
      <sz val="13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Sylfaen"/>
      <family val="1"/>
    </font>
    <font>
      <sz val="11.5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1"/>
      <color indexed="8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11"/>
      <color indexed="8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2"/>
      <color indexed="8"/>
      <name val="Sylfaen"/>
      <family val="1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0"/>
      <name val="Sylfaen"/>
      <family val="1"/>
    </font>
    <font>
      <vertAlign val="superscript"/>
      <sz val="11"/>
      <name val="Sylfaen"/>
      <family val="1"/>
    </font>
    <font>
      <sz val="11"/>
      <color indexed="10"/>
      <name val="Sylfaen"/>
      <family val="1"/>
    </font>
    <font>
      <b/>
      <sz val="14"/>
      <name val="Tahoma"/>
      <family val="2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11"/>
      <color indexed="10"/>
      <name val="Sylfaen"/>
      <family val="1"/>
      <charset val="204"/>
    </font>
    <font>
      <b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Tahoma"/>
      <family val="2"/>
      <charset val="204"/>
    </font>
    <font>
      <b/>
      <sz val="11"/>
      <name val="Times New Roman"/>
      <family val="1"/>
      <charset val="204"/>
    </font>
    <font>
      <b/>
      <sz val="9"/>
      <name val="Tahoma"/>
      <family val="2"/>
      <charset val="204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AcadNusx"/>
    </font>
    <font>
      <sz val="10"/>
      <color theme="1"/>
      <name val="Calibri"/>
      <family val="2"/>
      <scheme val="minor"/>
    </font>
    <font>
      <b/>
      <sz val="12"/>
      <name val="Cali\"/>
    </font>
    <font>
      <sz val="10.8"/>
      <name val="Sylfae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</font>
    <font>
      <b/>
      <i/>
      <sz val="12"/>
      <name val="Arial"/>
      <family val="2"/>
    </font>
    <font>
      <i/>
      <sz val="11"/>
      <name val="AcadNusx"/>
    </font>
    <font>
      <i/>
      <vertAlign val="superscript"/>
      <sz val="11"/>
      <name val="AcadNusx"/>
    </font>
    <font>
      <i/>
      <sz val="12"/>
      <name val="Times New Roman"/>
      <family val="1"/>
    </font>
    <font>
      <i/>
      <sz val="12"/>
      <name val="Arial"/>
      <family val="2"/>
    </font>
    <font>
      <b/>
      <i/>
      <sz val="11"/>
      <name val="AcadNusx"/>
    </font>
    <font>
      <b/>
      <i/>
      <sz val="11"/>
      <name val="Arial"/>
      <family val="2"/>
    </font>
    <font>
      <i/>
      <vertAlign val="superscript"/>
      <sz val="11"/>
      <name val="Arial"/>
      <family val="2"/>
      <charset val="204"/>
    </font>
    <font>
      <b/>
      <sz val="13"/>
      <name val="Calibri"/>
      <family val="2"/>
      <scheme val="minor"/>
    </font>
    <font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Calibri"/>
      <family val="2"/>
      <scheme val="minor"/>
    </font>
    <font>
      <b/>
      <u/>
      <sz val="10"/>
      <name val="Sylfaen"/>
      <family val="1"/>
    </font>
    <font>
      <b/>
      <sz val="9"/>
      <name val="Sylfaen"/>
      <family val="1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7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0" fontId="50" fillId="0" borderId="0"/>
    <xf numFmtId="0" fontId="27" fillId="0" borderId="0"/>
    <xf numFmtId="0" fontId="60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7" borderId="1" applyNumberFormat="0" applyAlignment="0" applyProtection="0"/>
    <xf numFmtId="0" fontId="28" fillId="20" borderId="8" applyNumberFormat="0" applyAlignment="0" applyProtection="0"/>
    <xf numFmtId="0" fontId="16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7" fillId="21" borderId="2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0" fillId="0" borderId="0"/>
    <xf numFmtId="0" fontId="7" fillId="0" borderId="0"/>
    <xf numFmtId="0" fontId="7" fillId="0" borderId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23" borderId="7" applyNumberFormat="0" applyFont="0" applyAlignment="0" applyProtection="0"/>
    <xf numFmtId="0" fontId="2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2" fillId="0" borderId="0"/>
  </cellStyleXfs>
  <cellXfs count="1020">
    <xf numFmtId="0" fontId="0" fillId="0" borderId="0" xfId="0"/>
    <xf numFmtId="0" fontId="8" fillId="24" borderId="0" xfId="0" applyFont="1" applyFill="1"/>
    <xf numFmtId="0" fontId="6" fillId="0" borderId="0" xfId="510" applyFont="1" applyAlignment="1">
      <alignment vertical="center" wrapText="1"/>
    </xf>
    <xf numFmtId="0" fontId="35" fillId="0" borderId="0" xfId="510" applyFont="1" applyBorder="1" applyAlignment="1">
      <alignment horizontal="center"/>
    </xf>
    <xf numFmtId="0" fontId="35" fillId="0" borderId="0" xfId="510" applyFont="1" applyAlignment="1">
      <alignment horizontal="center"/>
    </xf>
    <xf numFmtId="0" fontId="35" fillId="0" borderId="0" xfId="629" applyFont="1" applyAlignment="1">
      <alignment horizontal="center"/>
    </xf>
    <xf numFmtId="0" fontId="35" fillId="0" borderId="0" xfId="629" applyFont="1" applyBorder="1" applyAlignment="1">
      <alignment horizontal="center"/>
    </xf>
    <xf numFmtId="0" fontId="35" fillId="0" borderId="0" xfId="629" applyFont="1" applyAlignment="1">
      <alignment horizontal="center" vertical="center" wrapText="1"/>
    </xf>
    <xf numFmtId="0" fontId="35" fillId="0" borderId="0" xfId="629" applyFont="1" applyBorder="1" applyAlignment="1">
      <alignment horizontal="center" vertical="center" wrapText="1"/>
    </xf>
    <xf numFmtId="0" fontId="35" fillId="0" borderId="0" xfId="539" applyFont="1"/>
    <xf numFmtId="0" fontId="40" fillId="0" borderId="0" xfId="539" applyFont="1"/>
    <xf numFmtId="0" fontId="35" fillId="0" borderId="0" xfId="543" applyFont="1" applyAlignment="1">
      <alignment horizontal="center"/>
    </xf>
    <xf numFmtId="0" fontId="40" fillId="0" borderId="0" xfId="539" applyFont="1" applyBorder="1" applyAlignment="1">
      <alignment horizontal="center"/>
    </xf>
    <xf numFmtId="0" fontId="36" fillId="0" borderId="0" xfId="510" applyFont="1" applyBorder="1" applyAlignment="1">
      <alignment horizontal="center" vertical="center" wrapText="1"/>
    </xf>
    <xf numFmtId="0" fontId="37" fillId="0" borderId="11" xfId="538" applyFont="1" applyBorder="1" applyAlignment="1">
      <alignment horizontal="center"/>
    </xf>
    <xf numFmtId="0" fontId="37" fillId="0" borderId="12" xfId="538" applyFont="1" applyBorder="1" applyAlignment="1">
      <alignment horizontal="center"/>
    </xf>
    <xf numFmtId="0" fontId="37" fillId="0" borderId="13" xfId="538" applyFont="1" applyBorder="1" applyAlignment="1">
      <alignment horizontal="center"/>
    </xf>
    <xf numFmtId="0" fontId="40" fillId="0" borderId="0" xfId="538" applyFont="1" applyBorder="1" applyAlignment="1">
      <alignment horizontal="center"/>
    </xf>
    <xf numFmtId="0" fontId="35" fillId="0" borderId="0" xfId="453" applyFont="1" applyBorder="1" applyAlignment="1">
      <alignment horizontal="center"/>
    </xf>
    <xf numFmtId="0" fontId="35" fillId="0" borderId="0" xfId="453" applyFont="1" applyAlignment="1">
      <alignment horizontal="center"/>
    </xf>
    <xf numFmtId="165" fontId="40" fillId="0" borderId="0" xfId="485" applyNumberFormat="1" applyFont="1" applyBorder="1" applyAlignment="1">
      <alignment horizontal="center" vertical="center" wrapText="1"/>
    </xf>
    <xf numFmtId="0" fontId="40" fillId="0" borderId="0" xfId="453" applyFont="1" applyBorder="1" applyAlignment="1">
      <alignment horizontal="center" vertical="center"/>
    </xf>
    <xf numFmtId="0" fontId="40" fillId="0" borderId="0" xfId="453" applyFont="1" applyAlignment="1">
      <alignment horizontal="center" vertical="center"/>
    </xf>
    <xf numFmtId="0" fontId="39" fillId="0" borderId="13" xfId="485" applyFont="1" applyBorder="1" applyAlignment="1">
      <alignment vertical="center" wrapText="1"/>
    </xf>
    <xf numFmtId="2" fontId="44" fillId="0" borderId="0" xfId="485" applyNumberFormat="1" applyFont="1" applyBorder="1" applyAlignment="1">
      <alignment horizontal="center" vertical="center" wrapText="1"/>
    </xf>
    <xf numFmtId="0" fontId="35" fillId="0" borderId="0" xfId="453" applyFont="1" applyBorder="1" applyAlignment="1">
      <alignment horizontal="center" vertical="center"/>
    </xf>
    <xf numFmtId="0" fontId="35" fillId="0" borderId="0" xfId="453" applyFont="1" applyAlignment="1">
      <alignment horizontal="center" vertical="center"/>
    </xf>
    <xf numFmtId="0" fontId="37" fillId="0" borderId="11" xfId="538" applyFont="1" applyBorder="1" applyAlignment="1">
      <alignment horizontal="center" vertical="center"/>
    </xf>
    <xf numFmtId="0" fontId="36" fillId="0" borderId="0" xfId="629" applyFont="1" applyBorder="1"/>
    <xf numFmtId="0" fontId="39" fillId="0" borderId="0" xfId="453" applyFont="1" applyAlignment="1">
      <alignment horizontal="center"/>
    </xf>
    <xf numFmtId="0" fontId="36" fillId="0" borderId="0" xfId="508" applyFont="1" applyBorder="1" applyAlignment="1">
      <alignment horizontal="center"/>
    </xf>
    <xf numFmtId="0" fontId="36" fillId="0" borderId="0" xfId="508" applyFont="1" applyBorder="1" applyAlignment="1">
      <alignment horizontal="left"/>
    </xf>
    <xf numFmtId="0" fontId="39" fillId="0" borderId="0" xfId="508" applyFont="1" applyBorder="1" applyAlignment="1">
      <alignment horizontal="center"/>
    </xf>
    <xf numFmtId="2" fontId="36" fillId="0" borderId="0" xfId="535" applyNumberFormat="1" applyFont="1" applyBorder="1" applyAlignment="1"/>
    <xf numFmtId="0" fontId="36" fillId="0" borderId="0" xfId="508" applyFont="1" applyBorder="1" applyAlignment="1"/>
    <xf numFmtId="164" fontId="39" fillId="0" borderId="0" xfId="453" applyNumberFormat="1" applyFont="1" applyBorder="1" applyAlignment="1">
      <alignment horizontal="center"/>
    </xf>
    <xf numFmtId="0" fontId="39" fillId="0" borderId="0" xfId="453" applyFont="1" applyBorder="1" applyAlignment="1">
      <alignment horizontal="center"/>
    </xf>
    <xf numFmtId="0" fontId="44" fillId="0" borderId="0" xfId="510" applyFont="1" applyBorder="1" applyAlignment="1">
      <alignment horizontal="center" vertical="center" wrapText="1"/>
    </xf>
    <xf numFmtId="168" fontId="36" fillId="0" borderId="0" xfId="510" applyNumberFormat="1" applyFont="1" applyBorder="1" applyAlignment="1">
      <alignment horizontal="center" vertical="center" wrapText="1"/>
    </xf>
    <xf numFmtId="0" fontId="36" fillId="0" borderId="0" xfId="537" applyFont="1" applyBorder="1" applyAlignment="1">
      <alignment horizontal="center" vertical="center" wrapText="1"/>
    </xf>
    <xf numFmtId="0" fontId="44" fillId="0" borderId="0" xfId="537" applyFont="1" applyBorder="1" applyAlignment="1">
      <alignment horizontal="center" vertical="center" wrapText="1"/>
    </xf>
    <xf numFmtId="2" fontId="44" fillId="0" borderId="0" xfId="510" applyNumberFormat="1" applyFont="1" applyBorder="1" applyAlignment="1">
      <alignment horizontal="center" vertical="center" wrapText="1"/>
    </xf>
    <xf numFmtId="1" fontId="44" fillId="0" borderId="0" xfId="510" applyNumberFormat="1" applyFont="1" applyBorder="1" applyAlignment="1">
      <alignment horizontal="center" vertical="center" wrapText="1"/>
    </xf>
    <xf numFmtId="2" fontId="36" fillId="0" borderId="0" xfId="510" applyNumberFormat="1" applyFont="1" applyBorder="1" applyAlignment="1">
      <alignment horizontal="center" vertical="center"/>
    </xf>
    <xf numFmtId="0" fontId="44" fillId="0" borderId="0" xfId="510" applyFont="1" applyBorder="1" applyAlignment="1">
      <alignment horizontal="center" vertical="center"/>
    </xf>
    <xf numFmtId="0" fontId="36" fillId="0" borderId="0" xfId="453" applyFont="1" applyBorder="1" applyAlignment="1">
      <alignment horizontal="center"/>
    </xf>
    <xf numFmtId="0" fontId="44" fillId="0" borderId="0" xfId="453" applyFont="1" applyBorder="1" applyAlignment="1">
      <alignment horizontal="center"/>
    </xf>
    <xf numFmtId="168" fontId="36" fillId="0" borderId="0" xfId="453" applyNumberFormat="1" applyFont="1" applyBorder="1" applyAlignment="1">
      <alignment horizontal="center"/>
    </xf>
    <xf numFmtId="1" fontId="44" fillId="0" borderId="0" xfId="453" applyNumberFormat="1" applyFont="1" applyBorder="1" applyAlignment="1">
      <alignment horizontal="center"/>
    </xf>
    <xf numFmtId="0" fontId="44" fillId="0" borderId="0" xfId="453" applyFont="1" applyBorder="1"/>
    <xf numFmtId="0" fontId="36" fillId="0" borderId="0" xfId="510" applyFont="1" applyBorder="1" applyAlignment="1">
      <alignment horizontal="center"/>
    </xf>
    <xf numFmtId="0" fontId="44" fillId="0" borderId="0" xfId="510" applyFont="1" applyBorder="1" applyAlignment="1">
      <alignment horizontal="center"/>
    </xf>
    <xf numFmtId="0" fontId="36" fillId="0" borderId="0" xfId="537" applyFont="1" applyBorder="1" applyAlignment="1">
      <alignment horizontal="center"/>
    </xf>
    <xf numFmtId="0" fontId="44" fillId="0" borderId="0" xfId="537" applyFont="1" applyBorder="1" applyAlignment="1">
      <alignment horizontal="center"/>
    </xf>
    <xf numFmtId="2" fontId="44" fillId="0" borderId="0" xfId="510" applyNumberFormat="1" applyFont="1" applyBorder="1" applyAlignment="1">
      <alignment horizontal="center"/>
    </xf>
    <xf numFmtId="168" fontId="36" fillId="0" borderId="0" xfId="510" applyNumberFormat="1" applyFont="1" applyBorder="1" applyAlignment="1">
      <alignment horizontal="center"/>
    </xf>
    <xf numFmtId="2" fontId="36" fillId="0" borderId="0" xfId="510" applyNumberFormat="1" applyFont="1" applyBorder="1" applyAlignment="1">
      <alignment horizontal="center"/>
    </xf>
    <xf numFmtId="165" fontId="44" fillId="0" borderId="0" xfId="510" applyNumberFormat="1" applyFont="1" applyBorder="1" applyAlignment="1">
      <alignment horizontal="center"/>
    </xf>
    <xf numFmtId="168" fontId="44" fillId="0" borderId="0" xfId="510" applyNumberFormat="1" applyFont="1" applyBorder="1" applyAlignment="1">
      <alignment horizontal="center"/>
    </xf>
    <xf numFmtId="1" fontId="44" fillId="0" borderId="0" xfId="510" applyNumberFormat="1" applyFont="1" applyBorder="1" applyAlignment="1">
      <alignment horizontal="center"/>
    </xf>
    <xf numFmtId="0" fontId="38" fillId="0" borderId="0" xfId="510" applyFont="1" applyBorder="1" applyAlignment="1">
      <alignment horizontal="center"/>
    </xf>
    <xf numFmtId="168" fontId="44" fillId="0" borderId="0" xfId="510" applyNumberFormat="1" applyFont="1" applyBorder="1" applyAlignment="1">
      <alignment horizontal="center" vertical="center" wrapText="1"/>
    </xf>
    <xf numFmtId="2" fontId="44" fillId="0" borderId="0" xfId="510" applyNumberFormat="1" applyFont="1" applyBorder="1" applyAlignment="1">
      <alignment horizontal="center" vertical="center"/>
    </xf>
    <xf numFmtId="0" fontId="44" fillId="0" borderId="0" xfId="510" applyFont="1" applyBorder="1"/>
    <xf numFmtId="169" fontId="44" fillId="0" borderId="0" xfId="510" applyNumberFormat="1" applyFont="1" applyBorder="1" applyAlignment="1">
      <alignment horizontal="center"/>
    </xf>
    <xf numFmtId="0" fontId="40" fillId="0" borderId="0" xfId="510" applyFont="1" applyBorder="1" applyAlignment="1">
      <alignment horizontal="center" vertical="center"/>
    </xf>
    <xf numFmtId="168" fontId="44" fillId="0" borderId="0" xfId="510" applyNumberFormat="1" applyFont="1" applyBorder="1" applyAlignment="1">
      <alignment horizontal="center" vertical="center"/>
    </xf>
    <xf numFmtId="0" fontId="44" fillId="0" borderId="0" xfId="510" applyFont="1" applyBorder="1" applyAlignment="1">
      <alignment vertical="center"/>
    </xf>
    <xf numFmtId="168" fontId="44" fillId="0" borderId="0" xfId="453" applyNumberFormat="1" applyFont="1" applyBorder="1" applyAlignment="1">
      <alignment horizontal="center"/>
    </xf>
    <xf numFmtId="2" fontId="44" fillId="0" borderId="0" xfId="453" applyNumberFormat="1" applyFont="1" applyBorder="1" applyAlignment="1">
      <alignment horizontal="center"/>
    </xf>
    <xf numFmtId="2" fontId="40" fillId="0" borderId="0" xfId="510" applyNumberFormat="1" applyFont="1" applyBorder="1" applyAlignment="1">
      <alignment horizontal="center"/>
    </xf>
    <xf numFmtId="0" fontId="44" fillId="0" borderId="0" xfId="510" applyFont="1" applyBorder="1" applyAlignment="1">
      <alignment vertical="center" wrapText="1"/>
    </xf>
    <xf numFmtId="169" fontId="44" fillId="0" borderId="0" xfId="453" applyNumberFormat="1" applyFont="1" applyBorder="1" applyAlignment="1">
      <alignment horizontal="center"/>
    </xf>
    <xf numFmtId="0" fontId="44" fillId="0" borderId="0" xfId="629" applyFont="1" applyBorder="1" applyAlignment="1">
      <alignment horizontal="center"/>
    </xf>
    <xf numFmtId="0" fontId="44" fillId="0" borderId="0" xfId="629" applyFont="1" applyBorder="1" applyAlignment="1"/>
    <xf numFmtId="0" fontId="44" fillId="0" borderId="0" xfId="538" applyFont="1" applyBorder="1" applyAlignment="1">
      <alignment horizontal="center"/>
    </xf>
    <xf numFmtId="168" fontId="40" fillId="0" borderId="0" xfId="453" applyNumberFormat="1" applyFont="1" applyBorder="1" applyAlignment="1">
      <alignment horizontal="center"/>
    </xf>
    <xf numFmtId="165" fontId="44" fillId="0" borderId="0" xfId="453" applyNumberFormat="1" applyFont="1" applyBorder="1" applyAlignment="1">
      <alignment horizontal="center"/>
    </xf>
    <xf numFmtId="0" fontId="35" fillId="0" borderId="0" xfId="453" applyFont="1" applyBorder="1"/>
    <xf numFmtId="0" fontId="44" fillId="0" borderId="0" xfId="453" applyFont="1" applyBorder="1" applyAlignment="1">
      <alignment horizontal="center" wrapText="1"/>
    </xf>
    <xf numFmtId="0" fontId="40" fillId="0" borderId="0" xfId="453" applyFont="1" applyBorder="1" applyAlignment="1">
      <alignment horizontal="center"/>
    </xf>
    <xf numFmtId="1" fontId="44" fillId="0" borderId="0" xfId="538" applyNumberFormat="1" applyFont="1" applyBorder="1" applyAlignment="1">
      <alignment horizontal="center"/>
    </xf>
    <xf numFmtId="170" fontId="44" fillId="0" borderId="0" xfId="453" applyNumberFormat="1" applyFont="1" applyBorder="1" applyAlignment="1">
      <alignment horizontal="center"/>
    </xf>
    <xf numFmtId="0" fontId="40" fillId="0" borderId="0" xfId="538" applyFont="1" applyBorder="1"/>
    <xf numFmtId="1" fontId="40" fillId="0" borderId="0" xfId="453" applyNumberFormat="1" applyFont="1" applyBorder="1" applyAlignment="1">
      <alignment horizontal="center"/>
    </xf>
    <xf numFmtId="1" fontId="40" fillId="0" borderId="0" xfId="538" applyNumberFormat="1" applyFont="1" applyBorder="1" applyAlignment="1">
      <alignment horizontal="center"/>
    </xf>
    <xf numFmtId="1" fontId="38" fillId="0" borderId="0" xfId="543" applyNumberFormat="1" applyFont="1" applyAlignment="1">
      <alignment horizontal="center" vertical="center"/>
    </xf>
    <xf numFmtId="0" fontId="40" fillId="0" borderId="0" xfId="539" applyFont="1" applyBorder="1" applyAlignment="1"/>
    <xf numFmtId="0" fontId="40" fillId="0" borderId="0" xfId="538" applyFont="1" applyBorder="1" applyAlignment="1">
      <alignment horizontal="center" vertical="center"/>
    </xf>
    <xf numFmtId="2" fontId="40" fillId="0" borderId="0" xfId="538" applyNumberFormat="1" applyFont="1" applyBorder="1" applyAlignment="1">
      <alignment horizontal="center" vertical="center"/>
    </xf>
    <xf numFmtId="0" fontId="44" fillId="0" borderId="0" xfId="537" applyFont="1" applyBorder="1" applyAlignment="1">
      <alignment horizontal="center" vertical="center"/>
    </xf>
    <xf numFmtId="0" fontId="36" fillId="0" borderId="0" xfId="510" applyFont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6" fillId="24" borderId="15" xfId="0" applyNumberFormat="1" applyFont="1" applyFill="1" applyBorder="1" applyAlignment="1">
      <alignment horizontal="center" vertical="center"/>
    </xf>
    <xf numFmtId="0" fontId="8" fillId="24" borderId="11" xfId="0" applyFont="1" applyFill="1" applyBorder="1"/>
    <xf numFmtId="164" fontId="36" fillId="0" borderId="11" xfId="339" applyFont="1" applyBorder="1" applyAlignment="1">
      <alignment horizontal="center" vertical="center"/>
    </xf>
    <xf numFmtId="0" fontId="36" fillId="0" borderId="0" xfId="536" applyFont="1"/>
    <xf numFmtId="0" fontId="36" fillId="0" borderId="0" xfId="536" applyFont="1" applyAlignment="1">
      <alignment vertical="center" wrapText="1"/>
    </xf>
    <xf numFmtId="0" fontId="36" fillId="0" borderId="0" xfId="536" applyFont="1" applyAlignment="1">
      <alignment horizontal="center"/>
    </xf>
    <xf numFmtId="4" fontId="36" fillId="0" borderId="0" xfId="536" applyNumberFormat="1" applyFont="1" applyAlignment="1">
      <alignment horizontal="center"/>
    </xf>
    <xf numFmtId="1" fontId="36" fillId="0" borderId="0" xfId="536" applyNumberFormat="1" applyFont="1" applyAlignment="1">
      <alignment horizontal="center"/>
    </xf>
    <xf numFmtId="0" fontId="37" fillId="0" borderId="0" xfId="541" applyFont="1" applyFill="1"/>
    <xf numFmtId="0" fontId="7" fillId="0" borderId="0" xfId="544"/>
    <xf numFmtId="0" fontId="47" fillId="0" borderId="0" xfId="542"/>
    <xf numFmtId="0" fontId="51" fillId="0" borderId="11" xfId="544" applyFont="1" applyFill="1" applyBorder="1" applyAlignment="1">
      <alignment horizontal="left" vertical="center" wrapText="1"/>
    </xf>
    <xf numFmtId="0" fontId="51" fillId="0" borderId="11" xfId="542" applyFont="1" applyBorder="1" applyAlignment="1">
      <alignment horizontal="center" vertical="center" wrapText="1"/>
    </xf>
    <xf numFmtId="0" fontId="55" fillId="0" borderId="11" xfId="542" applyFont="1" applyBorder="1" applyAlignment="1">
      <alignment horizontal="center" vertical="center" wrapText="1"/>
    </xf>
    <xf numFmtId="0" fontId="51" fillId="0" borderId="11" xfId="54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1" fontId="36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36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/>
    <xf numFmtId="0" fontId="9" fillId="0" borderId="1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40" fillId="0" borderId="0" xfId="453" applyFont="1" applyFill="1" applyBorder="1" applyAlignment="1">
      <alignment horizontal="center" vertical="center"/>
    </xf>
    <xf numFmtId="0" fontId="39" fillId="0" borderId="0" xfId="540" applyFont="1"/>
    <xf numFmtId="2" fontId="39" fillId="0" borderId="0" xfId="540" applyNumberFormat="1" applyFont="1" applyAlignment="1">
      <alignment horizontal="justify" vertical="center"/>
    </xf>
    <xf numFmtId="0" fontId="58" fillId="0" borderId="0" xfId="540" applyFont="1"/>
    <xf numFmtId="0" fontId="39" fillId="0" borderId="11" xfId="540" applyFont="1" applyBorder="1" applyAlignment="1">
      <alignment horizontal="center" vertical="center"/>
    </xf>
    <xf numFmtId="0" fontId="39" fillId="0" borderId="0" xfId="540" applyFont="1" applyBorder="1" applyAlignment="1">
      <alignment vertical="center"/>
    </xf>
    <xf numFmtId="0" fontId="55" fillId="0" borderId="11" xfId="542" applyFont="1" applyFill="1" applyBorder="1" applyAlignment="1">
      <alignment horizontal="center" vertical="center" wrapText="1"/>
    </xf>
    <xf numFmtId="0" fontId="58" fillId="0" borderId="15" xfId="540" applyFont="1" applyBorder="1" applyAlignment="1">
      <alignment horizontal="center" vertical="center"/>
    </xf>
    <xf numFmtId="0" fontId="58" fillId="0" borderId="15" xfId="540" applyFont="1" applyBorder="1" applyAlignment="1">
      <alignment horizontal="center" vertical="center" wrapText="1"/>
    </xf>
    <xf numFmtId="0" fontId="37" fillId="0" borderId="0" xfId="629" applyFont="1" applyAlignment="1"/>
    <xf numFmtId="0" fontId="35" fillId="0" borderId="0" xfId="543" applyFont="1" applyAlignment="1">
      <alignment horizontal="right"/>
    </xf>
    <xf numFmtId="0" fontId="35" fillId="0" borderId="0" xfId="539" applyFont="1" applyAlignment="1">
      <alignment horizontal="left"/>
    </xf>
    <xf numFmtId="164" fontId="36" fillId="0" borderId="0" xfId="341" applyFont="1" applyBorder="1" applyAlignment="1">
      <alignment horizontal="center" vertical="top" wrapText="1"/>
    </xf>
    <xf numFmtId="0" fontId="36" fillId="0" borderId="0" xfId="539" applyFont="1" applyBorder="1" applyAlignment="1">
      <alignment vertical="top"/>
    </xf>
    <xf numFmtId="0" fontId="40" fillId="0" borderId="0" xfId="539" applyFont="1" applyBorder="1"/>
    <xf numFmtId="0" fontId="36" fillId="0" borderId="0" xfId="510" applyFont="1" applyBorder="1" applyAlignment="1">
      <alignment horizontal="center" wrapText="1"/>
    </xf>
    <xf numFmtId="43" fontId="7" fillId="0" borderId="0" xfId="544" applyNumberFormat="1"/>
    <xf numFmtId="2" fontId="39" fillId="0" borderId="0" xfId="540" applyNumberFormat="1" applyFont="1"/>
    <xf numFmtId="4" fontId="39" fillId="0" borderId="0" xfId="540" applyNumberFormat="1" applyFont="1"/>
    <xf numFmtId="0" fontId="41" fillId="0" borderId="0" xfId="54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2" fillId="25" borderId="11" xfId="538" applyFont="1" applyFill="1" applyBorder="1" applyAlignment="1">
      <alignment horizontal="center" vertical="center"/>
    </xf>
    <xf numFmtId="0" fontId="45" fillId="0" borderId="11" xfId="538" applyFont="1" applyBorder="1" applyAlignment="1">
      <alignment horizontal="center" vertical="center"/>
    </xf>
    <xf numFmtId="0" fontId="36" fillId="25" borderId="14" xfId="0" applyNumberFormat="1" applyFont="1" applyFill="1" applyBorder="1" applyAlignment="1">
      <alignment horizontal="center" vertical="center"/>
    </xf>
    <xf numFmtId="0" fontId="65" fillId="25" borderId="11" xfId="0" applyFont="1" applyFill="1" applyBorder="1" applyAlignment="1">
      <alignment horizontal="center" vertical="center"/>
    </xf>
    <xf numFmtId="0" fontId="65" fillId="25" borderId="15" xfId="0" applyFont="1" applyFill="1" applyBorder="1" applyAlignment="1">
      <alignment horizontal="center" vertical="center"/>
    </xf>
    <xf numFmtId="0" fontId="36" fillId="25" borderId="11" xfId="0" applyNumberFormat="1" applyFont="1" applyFill="1" applyBorder="1" applyAlignment="1">
      <alignment horizontal="center" vertical="center"/>
    </xf>
    <xf numFmtId="0" fontId="65" fillId="25" borderId="0" xfId="0" applyFont="1" applyFill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2" fontId="0" fillId="25" borderId="11" xfId="0" applyNumberFormat="1" applyFont="1" applyFill="1" applyBorder="1" applyAlignment="1">
      <alignment horizontal="center" vertical="center"/>
    </xf>
    <xf numFmtId="2" fontId="68" fillId="25" borderId="19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2" fontId="68" fillId="25" borderId="13" xfId="0" applyNumberFormat="1" applyFont="1" applyFill="1" applyBorder="1" applyAlignment="1">
      <alignment horizontal="center" vertical="center" wrapText="1"/>
    </xf>
    <xf numFmtId="2" fontId="68" fillId="0" borderId="15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/>
    </xf>
    <xf numFmtId="0" fontId="68" fillId="25" borderId="11" xfId="0" applyNumberFormat="1" applyFont="1" applyFill="1" applyBorder="1" applyAlignment="1">
      <alignment horizontal="center" vertical="center"/>
    </xf>
    <xf numFmtId="2" fontId="68" fillId="25" borderId="11" xfId="0" applyNumberFormat="1" applyFont="1" applyFill="1" applyBorder="1" applyAlignment="1">
      <alignment horizontal="center" vertical="center"/>
    </xf>
    <xf numFmtId="2" fontId="62" fillId="25" borderId="11" xfId="0" applyNumberFormat="1" applyFont="1" applyFill="1" applyBorder="1" applyAlignment="1">
      <alignment horizontal="center" vertical="center"/>
    </xf>
    <xf numFmtId="2" fontId="62" fillId="25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/>
    </xf>
    <xf numFmtId="0" fontId="68" fillId="25" borderId="14" xfId="0" applyNumberFormat="1" applyFont="1" applyFill="1" applyBorder="1" applyAlignment="1">
      <alignment horizontal="center" vertical="center"/>
    </xf>
    <xf numFmtId="0" fontId="68" fillId="25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/>
    <xf numFmtId="0" fontId="68" fillId="25" borderId="15" xfId="0" applyNumberFormat="1" applyFont="1" applyFill="1" applyBorder="1" applyAlignment="1">
      <alignment horizontal="center" vertical="center"/>
    </xf>
    <xf numFmtId="0" fontId="71" fillId="0" borderId="11" xfId="538" applyFont="1" applyBorder="1" applyAlignment="1">
      <alignment horizontal="center"/>
    </xf>
    <xf numFmtId="164" fontId="68" fillId="25" borderId="11" xfId="321" applyFont="1" applyFill="1" applyBorder="1" applyAlignment="1">
      <alignment horizontal="center" vertical="center" wrapText="1"/>
    </xf>
    <xf numFmtId="164" fontId="68" fillId="0" borderId="11" xfId="321" applyFont="1" applyBorder="1" applyAlignment="1">
      <alignment horizontal="center" vertical="center" wrapText="1"/>
    </xf>
    <xf numFmtId="167" fontId="68" fillId="0" borderId="11" xfId="321" applyNumberFormat="1" applyFont="1" applyBorder="1" applyAlignment="1">
      <alignment horizontal="center" vertical="center" wrapText="1"/>
    </xf>
    <xf numFmtId="164" fontId="68" fillId="25" borderId="11" xfId="321" applyNumberFormat="1" applyFont="1" applyFill="1" applyBorder="1" applyAlignment="1">
      <alignment horizontal="center" vertical="center" wrapText="1"/>
    </xf>
    <xf numFmtId="164" fontId="68" fillId="0" borderId="11" xfId="339" applyNumberFormat="1" applyFont="1" applyBorder="1" applyAlignment="1">
      <alignment horizontal="center" vertical="center" wrapText="1"/>
    </xf>
    <xf numFmtId="164" fontId="68" fillId="0" borderId="11" xfId="321" applyNumberFormat="1" applyFont="1" applyBorder="1" applyAlignment="1">
      <alignment horizontal="center" vertical="center" wrapText="1"/>
    </xf>
    <xf numFmtId="0" fontId="68" fillId="25" borderId="11" xfId="538" applyFont="1" applyFill="1" applyBorder="1" applyAlignment="1">
      <alignment horizontal="center" vertical="center"/>
    </xf>
    <xf numFmtId="0" fontId="68" fillId="0" borderId="11" xfId="538" applyFont="1" applyBorder="1" applyAlignment="1">
      <alignment horizontal="center" vertical="center"/>
    </xf>
    <xf numFmtId="164" fontId="72" fillId="0" borderId="11" xfId="339" applyFont="1" applyBorder="1" applyAlignment="1">
      <alignment vertical="center" wrapText="1"/>
    </xf>
    <xf numFmtId="0" fontId="71" fillId="0" borderId="11" xfId="538" applyFont="1" applyBorder="1" applyAlignment="1">
      <alignment horizontal="center" vertical="center"/>
    </xf>
    <xf numFmtId="0" fontId="62" fillId="0" borderId="11" xfId="453" applyFont="1" applyBorder="1" applyAlignment="1">
      <alignment horizontal="center" vertical="center"/>
    </xf>
    <xf numFmtId="0" fontId="62" fillId="0" borderId="11" xfId="453" applyFont="1" applyBorder="1" applyAlignment="1">
      <alignment horizontal="center"/>
    </xf>
    <xf numFmtId="165" fontId="71" fillId="0" borderId="11" xfId="538" applyNumberFormat="1" applyFont="1" applyBorder="1" applyAlignment="1">
      <alignment horizontal="right" vertical="center"/>
    </xf>
    <xf numFmtId="2" fontId="68" fillId="25" borderId="11" xfId="321" applyNumberFormat="1" applyFont="1" applyFill="1" applyBorder="1" applyAlignment="1">
      <alignment horizontal="center" vertical="center" wrapText="1"/>
    </xf>
    <xf numFmtId="2" fontId="68" fillId="0" borderId="11" xfId="321" applyNumberFormat="1" applyFont="1" applyBorder="1" applyAlignment="1">
      <alignment horizontal="center" vertical="center" wrapText="1"/>
    </xf>
    <xf numFmtId="2" fontId="68" fillId="0" borderId="11" xfId="538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 wrapText="1"/>
    </xf>
    <xf numFmtId="164" fontId="68" fillId="0" borderId="11" xfId="340" applyFont="1" applyBorder="1" applyAlignment="1">
      <alignment horizontal="center" vertical="center" wrapText="1"/>
    </xf>
    <xf numFmtId="164" fontId="72" fillId="0" borderId="11" xfId="340" applyFont="1" applyBorder="1" applyAlignment="1">
      <alignment horizontal="center" vertical="center" wrapText="1"/>
    </xf>
    <xf numFmtId="164" fontId="68" fillId="0" borderId="11" xfId="320" applyNumberFormat="1" applyFont="1" applyBorder="1" applyAlignment="1">
      <alignment horizontal="center" vertical="center" wrapText="1"/>
    </xf>
    <xf numFmtId="164" fontId="68" fillId="0" borderId="11" xfId="321" applyNumberFormat="1" applyFont="1" applyBorder="1" applyAlignment="1">
      <alignment horizontal="center" vertical="center"/>
    </xf>
    <xf numFmtId="0" fontId="68" fillId="0" borderId="11" xfId="538" applyFont="1" applyBorder="1" applyAlignment="1">
      <alignment horizontal="center"/>
    </xf>
    <xf numFmtId="164" fontId="64" fillId="0" borderId="11" xfId="321" applyFont="1" applyBorder="1" applyAlignment="1">
      <alignment horizontal="center" vertical="center" wrapText="1"/>
    </xf>
    <xf numFmtId="164" fontId="64" fillId="0" borderId="11" xfId="321" applyFont="1" applyBorder="1" applyAlignment="1">
      <alignment vertical="center" wrapText="1"/>
    </xf>
    <xf numFmtId="2" fontId="68" fillId="24" borderId="19" xfId="0" applyNumberFormat="1" applyFont="1" applyFill="1" applyBorder="1" applyAlignment="1">
      <alignment horizontal="center" vertical="center"/>
    </xf>
    <xf numFmtId="168" fontId="68" fillId="24" borderId="19" xfId="0" applyNumberFormat="1" applyFont="1" applyFill="1" applyBorder="1" applyAlignment="1">
      <alignment horizontal="center" vertical="center"/>
    </xf>
    <xf numFmtId="2" fontId="68" fillId="25" borderId="19" xfId="0" applyNumberFormat="1" applyFont="1" applyFill="1" applyBorder="1" applyAlignment="1">
      <alignment horizontal="center" vertical="center" wrapText="1"/>
    </xf>
    <xf numFmtId="2" fontId="68" fillId="25" borderId="15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/>
    </xf>
    <xf numFmtId="43" fontId="66" fillId="0" borderId="11" xfId="320" applyFont="1" applyFill="1" applyBorder="1" applyAlignment="1">
      <alignment horizontal="center" vertical="center"/>
    </xf>
    <xf numFmtId="43" fontId="67" fillId="0" borderId="11" xfId="320" applyFont="1" applyFill="1" applyBorder="1" applyAlignment="1">
      <alignment horizontal="center"/>
    </xf>
    <xf numFmtId="43" fontId="67" fillId="0" borderId="11" xfId="320" applyFont="1" applyFill="1" applyBorder="1" applyAlignment="1">
      <alignment horizontal="center" vertical="center"/>
    </xf>
    <xf numFmtId="43" fontId="67" fillId="24" borderId="11" xfId="32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164" fontId="64" fillId="0" borderId="11" xfId="338" applyFont="1" applyBorder="1" applyAlignment="1">
      <alignment horizontal="center" vertical="center" wrapText="1"/>
    </xf>
    <xf numFmtId="0" fontId="39" fillId="0" borderId="11" xfId="538" applyFont="1" applyBorder="1" applyAlignment="1">
      <alignment horizontal="center" vertical="center"/>
    </xf>
    <xf numFmtId="164" fontId="68" fillId="0" borderId="11" xfId="321" applyNumberFormat="1" applyFont="1" applyBorder="1" applyAlignment="1">
      <alignment vertical="center" wrapText="1"/>
    </xf>
    <xf numFmtId="164" fontId="68" fillId="0" borderId="11" xfId="321" applyNumberFormat="1" applyFont="1" applyBorder="1" applyAlignment="1">
      <alignment vertical="center"/>
    </xf>
    <xf numFmtId="164" fontId="68" fillId="25" borderId="11" xfId="321" applyNumberFormat="1" applyFont="1" applyFill="1" applyBorder="1" applyAlignment="1">
      <alignment vertical="center" wrapText="1"/>
    </xf>
    <xf numFmtId="164" fontId="68" fillId="0" borderId="11" xfId="320" applyNumberFormat="1" applyFont="1" applyBorder="1" applyAlignment="1">
      <alignment vertical="center" wrapText="1"/>
    </xf>
    <xf numFmtId="2" fontId="68" fillId="0" borderId="11" xfId="538" applyNumberFormat="1" applyFont="1" applyBorder="1" applyAlignment="1">
      <alignment horizontal="center"/>
    </xf>
    <xf numFmtId="0" fontId="68" fillId="0" borderId="11" xfId="538" applyFont="1" applyBorder="1" applyAlignment="1">
      <alignment horizontal="center" vertical="center" wrapText="1"/>
    </xf>
    <xf numFmtId="0" fontId="69" fillId="25" borderId="11" xfId="0" applyFont="1" applyFill="1" applyBorder="1" applyAlignment="1">
      <alignment horizontal="center" vertical="center"/>
    </xf>
    <xf numFmtId="0" fontId="69" fillId="25" borderId="15" xfId="0" applyFont="1" applyFill="1" applyBorder="1" applyAlignment="1">
      <alignment horizontal="center" vertical="center"/>
    </xf>
    <xf numFmtId="2" fontId="68" fillId="0" borderId="11" xfId="0" applyNumberFormat="1" applyFont="1" applyFill="1" applyBorder="1" applyAlignment="1">
      <alignment horizontal="center" vertical="center"/>
    </xf>
    <xf numFmtId="2" fontId="69" fillId="25" borderId="11" xfId="0" applyNumberFormat="1" applyFont="1" applyFill="1" applyBorder="1" applyAlignment="1">
      <alignment horizontal="center" vertical="center"/>
    </xf>
    <xf numFmtId="43" fontId="68" fillId="0" borderId="11" xfId="320" applyNumberFormat="1" applyFont="1" applyFill="1" applyBorder="1" applyAlignment="1">
      <alignment horizontal="center" vertical="center"/>
    </xf>
    <xf numFmtId="168" fontId="68" fillId="25" borderId="11" xfId="0" applyNumberFormat="1" applyFont="1" applyFill="1" applyBorder="1" applyAlignment="1">
      <alignment horizontal="center" vertical="center"/>
    </xf>
    <xf numFmtId="0" fontId="69" fillId="25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2" fontId="68" fillId="25" borderId="11" xfId="0" applyNumberFormat="1" applyFont="1" applyFill="1" applyBorder="1" applyAlignment="1">
      <alignment horizontal="center" vertical="center" wrapText="1"/>
    </xf>
    <xf numFmtId="43" fontId="68" fillId="25" borderId="11" xfId="320" applyFont="1" applyFill="1" applyBorder="1" applyAlignment="1">
      <alignment horizontal="center" vertical="center" wrapText="1"/>
    </xf>
    <xf numFmtId="43" fontId="68" fillId="25" borderId="15" xfId="320" applyFont="1" applyFill="1" applyBorder="1" applyAlignment="1">
      <alignment horizontal="center" vertical="center"/>
    </xf>
    <xf numFmtId="2" fontId="68" fillId="25" borderId="15" xfId="0" applyNumberFormat="1" applyFont="1" applyFill="1" applyBorder="1" applyAlignment="1">
      <alignment horizontal="center" vertical="center" wrapText="1"/>
    </xf>
    <xf numFmtId="43" fontId="68" fillId="0" borderId="15" xfId="320" applyFont="1" applyFill="1" applyBorder="1" applyAlignment="1">
      <alignment horizontal="center" vertical="center"/>
    </xf>
    <xf numFmtId="0" fontId="41" fillId="0" borderId="13" xfId="538" applyFont="1" applyBorder="1" applyAlignment="1">
      <alignment vertical="center"/>
    </xf>
    <xf numFmtId="43" fontId="64" fillId="0" borderId="11" xfId="320" applyFont="1" applyBorder="1" applyAlignment="1">
      <alignment horizontal="left" vertical="center"/>
    </xf>
    <xf numFmtId="43" fontId="64" fillId="0" borderId="11" xfId="320" applyFont="1" applyBorder="1" applyAlignment="1">
      <alignment horizontal="left" vertical="top" wrapText="1"/>
    </xf>
    <xf numFmtId="43" fontId="0" fillId="25" borderId="11" xfId="320" applyFont="1" applyFill="1" applyBorder="1" applyAlignment="1">
      <alignment horizontal="center" vertical="center"/>
    </xf>
    <xf numFmtId="0" fontId="58" fillId="0" borderId="28" xfId="540" applyFont="1" applyBorder="1" applyAlignment="1">
      <alignment horizontal="center" vertical="center" wrapText="1"/>
    </xf>
    <xf numFmtId="43" fontId="64" fillId="0" borderId="28" xfId="320" applyFont="1" applyBorder="1" applyAlignment="1">
      <alignment horizontal="center" vertical="top" wrapText="1"/>
    </xf>
    <xf numFmtId="43" fontId="68" fillId="0" borderId="11" xfId="320" applyFont="1" applyBorder="1" applyAlignment="1">
      <alignment horizontal="center" vertical="center" wrapText="1"/>
    </xf>
    <xf numFmtId="43" fontId="69" fillId="25" borderId="15" xfId="320" applyFont="1" applyFill="1" applyBorder="1" applyAlignment="1">
      <alignment horizontal="center" vertical="center"/>
    </xf>
    <xf numFmtId="43" fontId="0" fillId="25" borderId="15" xfId="320" applyFont="1" applyFill="1" applyBorder="1" applyAlignment="1">
      <alignment horizontal="center" vertical="center"/>
    </xf>
    <xf numFmtId="43" fontId="68" fillId="0" borderId="15" xfId="320" applyFont="1" applyFill="1" applyBorder="1" applyAlignment="1">
      <alignment horizontal="center" vertical="center" wrapText="1"/>
    </xf>
    <xf numFmtId="43" fontId="69" fillId="0" borderId="11" xfId="320" applyFont="1" applyFill="1" applyBorder="1" applyAlignment="1">
      <alignment horizontal="center" vertical="center"/>
    </xf>
    <xf numFmtId="43" fontId="68" fillId="0" borderId="11" xfId="320" applyFont="1" applyBorder="1" applyAlignment="1">
      <alignment horizontal="center" vertical="center"/>
    </xf>
    <xf numFmtId="165" fontId="68" fillId="25" borderId="16" xfId="0" applyNumberFormat="1" applyFont="1" applyFill="1" applyBorder="1" applyAlignment="1">
      <alignment horizontal="center" vertical="center"/>
    </xf>
    <xf numFmtId="165" fontId="68" fillId="25" borderId="11" xfId="0" applyNumberFormat="1" applyFont="1" applyFill="1" applyBorder="1" applyAlignment="1">
      <alignment horizontal="center" vertical="center"/>
    </xf>
    <xf numFmtId="2" fontId="68" fillId="24" borderId="15" xfId="0" applyNumberFormat="1" applyFont="1" applyFill="1" applyBorder="1" applyAlignment="1">
      <alignment horizontal="center" vertical="center"/>
    </xf>
    <xf numFmtId="43" fontId="71" fillId="0" borderId="11" xfId="320" applyFont="1" applyBorder="1" applyAlignment="1">
      <alignment horizontal="center" vertical="center"/>
    </xf>
    <xf numFmtId="164" fontId="68" fillId="0" borderId="11" xfId="321" applyFont="1" applyBorder="1" applyAlignment="1">
      <alignment horizontal="center" vertical="center"/>
    </xf>
    <xf numFmtId="2" fontId="68" fillId="0" borderId="11" xfId="538" applyNumberFormat="1" applyFont="1" applyBorder="1" applyAlignment="1">
      <alignment horizontal="right" vertical="center" indent="1"/>
    </xf>
    <xf numFmtId="0" fontId="68" fillId="0" borderId="11" xfId="538" applyFont="1" applyBorder="1" applyAlignment="1">
      <alignment horizontal="right"/>
    </xf>
    <xf numFmtId="2" fontId="68" fillId="0" borderId="11" xfId="538" applyNumberFormat="1" applyFont="1" applyBorder="1" applyAlignment="1">
      <alignment horizontal="right"/>
    </xf>
    <xf numFmtId="0" fontId="68" fillId="0" borderId="11" xfId="538" applyFont="1" applyBorder="1" applyAlignment="1">
      <alignment horizontal="right" vertical="center"/>
    </xf>
    <xf numFmtId="2" fontId="68" fillId="0" borderId="11" xfId="538" applyNumberFormat="1" applyFont="1" applyBorder="1" applyAlignment="1">
      <alignment horizontal="right" vertical="center"/>
    </xf>
    <xf numFmtId="2" fontId="0" fillId="25" borderId="15" xfId="0" applyNumberFormat="1" applyFont="1" applyFill="1" applyBorder="1" applyAlignment="1">
      <alignment horizontal="center" vertical="center"/>
    </xf>
    <xf numFmtId="43" fontId="62" fillId="24" borderId="15" xfId="320" applyFont="1" applyFill="1" applyBorder="1" applyAlignment="1">
      <alignment horizontal="center" vertical="center"/>
    </xf>
    <xf numFmtId="43" fontId="68" fillId="24" borderId="15" xfId="320" applyFont="1" applyFill="1" applyBorder="1" applyAlignment="1">
      <alignment horizontal="center" vertical="center"/>
    </xf>
    <xf numFmtId="2" fontId="68" fillId="25" borderId="13" xfId="0" applyNumberFormat="1" applyFont="1" applyFill="1" applyBorder="1" applyAlignment="1">
      <alignment horizontal="center" vertical="center"/>
    </xf>
    <xf numFmtId="2" fontId="0" fillId="25" borderId="13" xfId="0" applyNumberFormat="1" applyFont="1" applyFill="1" applyBorder="1" applyAlignment="1">
      <alignment horizontal="center" vertical="center"/>
    </xf>
    <xf numFmtId="43" fontId="70" fillId="25" borderId="19" xfId="320" applyFont="1" applyFill="1" applyBorder="1" applyAlignment="1">
      <alignment horizontal="center" vertical="center"/>
    </xf>
    <xf numFmtId="0" fontId="58" fillId="0" borderId="34" xfId="540" applyFont="1" applyBorder="1" applyAlignment="1">
      <alignment horizontal="center" vertical="center"/>
    </xf>
    <xf numFmtId="0" fontId="62" fillId="0" borderId="58" xfId="540" applyFont="1" applyBorder="1" applyAlignment="1">
      <alignment horizontal="center" vertical="center"/>
    </xf>
    <xf numFmtId="0" fontId="62" fillId="0" borderId="56" xfId="540" applyFont="1" applyBorder="1" applyAlignment="1">
      <alignment horizontal="center" vertical="center"/>
    </xf>
    <xf numFmtId="0" fontId="62" fillId="0" borderId="66" xfId="540" applyFont="1" applyBorder="1" applyAlignment="1">
      <alignment horizontal="center" vertical="center"/>
    </xf>
    <xf numFmtId="0" fontId="58" fillId="0" borderId="35" xfId="540" applyFont="1" applyBorder="1" applyAlignment="1">
      <alignment horizontal="center" vertical="center" wrapText="1"/>
    </xf>
    <xf numFmtId="0" fontId="39" fillId="0" borderId="12" xfId="540" applyFont="1" applyBorder="1" applyAlignment="1">
      <alignment horizontal="left" vertical="center" wrapText="1"/>
    </xf>
    <xf numFmtId="0" fontId="63" fillId="0" borderId="42" xfId="540" applyFont="1" applyBorder="1" applyAlignment="1">
      <alignment horizontal="center" vertical="center"/>
    </xf>
    <xf numFmtId="0" fontId="63" fillId="0" borderId="43" xfId="540" applyFont="1" applyBorder="1" applyAlignment="1">
      <alignment horizontal="center" vertical="center"/>
    </xf>
    <xf numFmtId="0" fontId="63" fillId="0" borderId="41" xfId="540" applyFont="1" applyFill="1" applyBorder="1" applyAlignment="1">
      <alignment horizontal="center" vertical="center"/>
    </xf>
    <xf numFmtId="43" fontId="64" fillId="0" borderId="42" xfId="320" applyFont="1" applyBorder="1" applyAlignment="1">
      <alignment vertical="center"/>
    </xf>
    <xf numFmtId="43" fontId="64" fillId="0" borderId="43" xfId="320" applyFont="1" applyBorder="1" applyAlignment="1">
      <alignment vertical="center"/>
    </xf>
    <xf numFmtId="4" fontId="64" fillId="0" borderId="40" xfId="540" applyNumberFormat="1" applyFont="1" applyBorder="1" applyAlignment="1">
      <alignment vertical="center"/>
    </xf>
    <xf numFmtId="0" fontId="74" fillId="0" borderId="11" xfId="540" applyFont="1" applyBorder="1" applyAlignment="1">
      <alignment horizontal="center" vertical="center" textRotation="90"/>
    </xf>
    <xf numFmtId="0" fontId="74" fillId="0" borderId="11" xfId="540" applyFont="1" applyBorder="1" applyAlignment="1">
      <alignment horizontal="center" vertical="center" wrapText="1"/>
    </xf>
    <xf numFmtId="2" fontId="74" fillId="0" borderId="11" xfId="540" applyNumberFormat="1" applyFont="1" applyBorder="1" applyAlignment="1">
      <alignment horizontal="center" vertical="center" wrapText="1"/>
    </xf>
    <xf numFmtId="0" fontId="75" fillId="0" borderId="22" xfId="540" applyFont="1" applyBorder="1" applyAlignment="1">
      <alignment horizontal="center" vertical="center"/>
    </xf>
    <xf numFmtId="0" fontId="75" fillId="0" borderId="22" xfId="540" applyFont="1" applyBorder="1" applyAlignment="1">
      <alignment horizontal="left" vertical="center"/>
    </xf>
    <xf numFmtId="0" fontId="75" fillId="0" borderId="23" xfId="540" applyFont="1" applyBorder="1" applyAlignment="1">
      <alignment horizontal="center" vertical="center"/>
    </xf>
    <xf numFmtId="0" fontId="75" fillId="0" borderId="23" xfId="540" applyFont="1" applyBorder="1" applyAlignment="1">
      <alignment horizontal="left" vertical="center"/>
    </xf>
    <xf numFmtId="0" fontId="75" fillId="0" borderId="24" xfId="540" applyFont="1" applyBorder="1" applyAlignment="1">
      <alignment horizontal="center" vertical="center"/>
    </xf>
    <xf numFmtId="0" fontId="75" fillId="0" borderId="25" xfId="540" applyFont="1" applyBorder="1" applyAlignment="1">
      <alignment horizontal="center" vertical="center"/>
    </xf>
    <xf numFmtId="0" fontId="75" fillId="0" borderId="0" xfId="540" applyFont="1" applyBorder="1" applyAlignment="1">
      <alignment horizontal="center" vertical="center"/>
    </xf>
    <xf numFmtId="0" fontId="75" fillId="0" borderId="18" xfId="540" applyFont="1" applyBorder="1"/>
    <xf numFmtId="0" fontId="75" fillId="0" borderId="26" xfId="540" applyFont="1" applyBorder="1" applyAlignment="1">
      <alignment horizontal="left" vertical="center" wrapText="1"/>
    </xf>
    <xf numFmtId="0" fontId="75" fillId="0" borderId="0" xfId="540" applyFont="1" applyBorder="1" applyAlignment="1">
      <alignment horizontal="center"/>
    </xf>
    <xf numFmtId="0" fontId="73" fillId="0" borderId="23" xfId="540" applyFont="1" applyBorder="1" applyAlignment="1">
      <alignment horizontal="left"/>
    </xf>
    <xf numFmtId="0" fontId="75" fillId="0" borderId="34" xfId="540" applyFont="1" applyBorder="1" applyAlignment="1">
      <alignment horizontal="center" vertical="center" textRotation="90"/>
    </xf>
    <xf numFmtId="0" fontId="75" fillId="0" borderId="28" xfId="540" applyFont="1" applyBorder="1" applyAlignment="1">
      <alignment horizontal="center" vertical="center" wrapText="1"/>
    </xf>
    <xf numFmtId="0" fontId="75" fillId="0" borderId="35" xfId="540" applyFont="1" applyBorder="1" applyAlignment="1">
      <alignment horizontal="center" vertical="center" wrapText="1"/>
    </xf>
    <xf numFmtId="0" fontId="75" fillId="0" borderId="11" xfId="540" applyFont="1" applyFill="1" applyBorder="1" applyAlignment="1">
      <alignment horizontal="left" vertical="center" wrapText="1"/>
    </xf>
    <xf numFmtId="0" fontId="75" fillId="0" borderId="0" xfId="0" applyFont="1"/>
    <xf numFmtId="0" fontId="75" fillId="0" borderId="10" xfId="540" applyFont="1" applyBorder="1" applyAlignment="1">
      <alignment horizontal="left" vertical="center" wrapText="1"/>
    </xf>
    <xf numFmtId="0" fontId="75" fillId="0" borderId="24" xfId="540" applyFont="1" applyFill="1" applyBorder="1" applyAlignment="1">
      <alignment horizontal="left" vertical="center" wrapText="1"/>
    </xf>
    <xf numFmtId="0" fontId="73" fillId="0" borderId="11" xfId="540" applyFont="1" applyBorder="1" applyAlignment="1">
      <alignment horizontal="right" vertical="top" wrapText="1"/>
    </xf>
    <xf numFmtId="0" fontId="75" fillId="0" borderId="11" xfId="540" applyFont="1" applyBorder="1" applyAlignment="1">
      <alignment horizontal="left" vertical="center" wrapText="1"/>
    </xf>
    <xf numFmtId="2" fontId="78" fillId="0" borderId="11" xfId="0" applyNumberFormat="1" applyFont="1" applyFill="1" applyBorder="1" applyAlignment="1">
      <alignment horizontal="center" vertical="center"/>
    </xf>
    <xf numFmtId="2" fontId="78" fillId="0" borderId="29" xfId="0" applyNumberFormat="1" applyFont="1" applyFill="1" applyBorder="1" applyAlignment="1">
      <alignment horizontal="center" vertical="center"/>
    </xf>
    <xf numFmtId="0" fontId="79" fillId="25" borderId="61" xfId="0" applyFont="1" applyFill="1" applyBorder="1" applyAlignment="1">
      <alignment horizontal="center"/>
    </xf>
    <xf numFmtId="0" fontId="79" fillId="25" borderId="11" xfId="0" applyFont="1" applyFill="1" applyBorder="1" applyAlignment="1">
      <alignment horizontal="center"/>
    </xf>
    <xf numFmtId="0" fontId="80" fillId="25" borderId="15" xfId="0" applyNumberFormat="1" applyFont="1" applyFill="1" applyBorder="1" applyAlignment="1">
      <alignment horizontal="center" vertical="center"/>
    </xf>
    <xf numFmtId="0" fontId="80" fillId="25" borderId="61" xfId="0" applyNumberFormat="1" applyFont="1" applyFill="1" applyBorder="1" applyAlignment="1">
      <alignment horizontal="center" vertical="center"/>
    </xf>
    <xf numFmtId="0" fontId="80" fillId="25" borderId="33" xfId="0" applyNumberFormat="1" applyFont="1" applyFill="1" applyBorder="1" applyAlignment="1">
      <alignment horizontal="center" vertical="center"/>
    </xf>
    <xf numFmtId="0" fontId="79" fillId="25" borderId="59" xfId="0" applyFont="1" applyFill="1" applyBorder="1" applyAlignment="1">
      <alignment horizontal="center"/>
    </xf>
    <xf numFmtId="0" fontId="79" fillId="25" borderId="15" xfId="0" applyFont="1" applyFill="1" applyBorder="1" applyAlignment="1">
      <alignment horizontal="center"/>
    </xf>
    <xf numFmtId="0" fontId="80" fillId="25" borderId="33" xfId="0" applyNumberFormat="1" applyFont="1" applyFill="1" applyBorder="1" applyAlignment="1">
      <alignment horizontal="center" vertical="center" wrapText="1"/>
    </xf>
    <xf numFmtId="0" fontId="81" fillId="0" borderId="0" xfId="0" applyFont="1" applyFill="1"/>
    <xf numFmtId="0" fontId="81" fillId="0" borderId="54" xfId="0" applyFont="1" applyFill="1" applyBorder="1" applyAlignment="1">
      <alignment vertical="center"/>
    </xf>
    <xf numFmtId="0" fontId="81" fillId="0" borderId="50" xfId="0" applyFont="1" applyFill="1" applyBorder="1" applyAlignment="1">
      <alignment horizontal="right" vertical="center"/>
    </xf>
    <xf numFmtId="0" fontId="81" fillId="0" borderId="50" xfId="0" applyFont="1" applyFill="1" applyBorder="1" applyAlignment="1">
      <alignment horizontal="center" vertical="center"/>
    </xf>
    <xf numFmtId="2" fontId="81" fillId="0" borderId="50" xfId="0" applyNumberFormat="1" applyFont="1" applyFill="1" applyBorder="1" applyAlignment="1">
      <alignment horizontal="center" vertical="center"/>
    </xf>
    <xf numFmtId="0" fontId="81" fillId="0" borderId="51" xfId="0" applyFont="1" applyFill="1" applyBorder="1" applyAlignment="1">
      <alignment horizontal="center" vertical="center"/>
    </xf>
    <xf numFmtId="0" fontId="80" fillId="0" borderId="42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vertical="center"/>
    </xf>
    <xf numFmtId="0" fontId="80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1" fontId="80" fillId="0" borderId="16" xfId="0" applyNumberFormat="1" applyFont="1" applyFill="1" applyBorder="1" applyAlignment="1">
      <alignment horizontal="center" vertical="center"/>
    </xf>
    <xf numFmtId="1" fontId="80" fillId="0" borderId="29" xfId="0" applyNumberFormat="1" applyFont="1" applyFill="1" applyBorder="1" applyAlignment="1">
      <alignment horizontal="center" vertical="center"/>
    </xf>
    <xf numFmtId="0" fontId="80" fillId="0" borderId="40" xfId="0" applyNumberFormat="1" applyFont="1" applyFill="1" applyBorder="1" applyAlignment="1">
      <alignment horizontal="center" vertical="center"/>
    </xf>
    <xf numFmtId="0" fontId="82" fillId="0" borderId="25" xfId="0" applyNumberFormat="1" applyFont="1" applyFill="1" applyBorder="1" applyAlignment="1">
      <alignment horizontal="center" vertical="center"/>
    </xf>
    <xf numFmtId="0" fontId="80" fillId="0" borderId="15" xfId="0" applyNumberFormat="1" applyFont="1" applyFill="1" applyBorder="1" applyAlignment="1">
      <alignment horizontal="center" vertical="center"/>
    </xf>
    <xf numFmtId="1" fontId="80" fillId="0" borderId="15" xfId="0" applyNumberFormat="1" applyFont="1" applyFill="1" applyBorder="1" applyAlignment="1">
      <alignment horizontal="center" vertical="center"/>
    </xf>
    <xf numFmtId="1" fontId="80" fillId="0" borderId="31" xfId="0" applyNumberFormat="1" applyFont="1" applyFill="1" applyBorder="1" applyAlignment="1">
      <alignment horizontal="center" vertical="center"/>
    </xf>
    <xf numFmtId="0" fontId="80" fillId="25" borderId="39" xfId="0" applyNumberFormat="1" applyFont="1" applyFill="1" applyBorder="1" applyAlignment="1">
      <alignment horizontal="center" vertical="center"/>
    </xf>
    <xf numFmtId="0" fontId="79" fillId="25" borderId="60" xfId="0" applyFont="1" applyFill="1" applyBorder="1" applyAlignment="1">
      <alignment wrapText="1"/>
    </xf>
    <xf numFmtId="0" fontId="79" fillId="25" borderId="61" xfId="0" applyFont="1" applyFill="1" applyBorder="1" applyAlignment="1">
      <alignment horizontal="center" vertical="center"/>
    </xf>
    <xf numFmtId="43" fontId="80" fillId="25" borderId="62" xfId="320" applyFont="1" applyFill="1" applyBorder="1" applyAlignment="1">
      <alignment horizontal="center" vertical="center"/>
    </xf>
    <xf numFmtId="43" fontId="80" fillId="25" borderId="39" xfId="320" applyFont="1" applyFill="1" applyBorder="1" applyAlignment="1">
      <alignment horizontal="center" vertical="center"/>
    </xf>
    <xf numFmtId="0" fontId="80" fillId="25" borderId="49" xfId="0" applyNumberFormat="1" applyFont="1" applyFill="1" applyBorder="1" applyAlignment="1">
      <alignment horizontal="center" vertical="center"/>
    </xf>
    <xf numFmtId="0" fontId="79" fillId="25" borderId="30" xfId="0" applyFont="1" applyFill="1" applyBorder="1" applyAlignment="1">
      <alignment wrapText="1"/>
    </xf>
    <xf numFmtId="0" fontId="79" fillId="25" borderId="11" xfId="0" applyFont="1" applyFill="1" applyBorder="1" applyAlignment="1">
      <alignment horizontal="center" vertical="center"/>
    </xf>
    <xf numFmtId="43" fontId="80" fillId="25" borderId="18" xfId="320" applyFont="1" applyFill="1" applyBorder="1" applyAlignment="1">
      <alignment horizontal="center" vertical="center"/>
    </xf>
    <xf numFmtId="43" fontId="80" fillId="25" borderId="43" xfId="320" applyFont="1" applyFill="1" applyBorder="1" applyAlignment="1">
      <alignment horizontal="center" vertical="center"/>
    </xf>
    <xf numFmtId="0" fontId="80" fillId="25" borderId="40" xfId="0" applyNumberFormat="1" applyFont="1" applyFill="1" applyBorder="1" applyAlignment="1">
      <alignment horizontal="center" vertical="center"/>
    </xf>
    <xf numFmtId="0" fontId="80" fillId="25" borderId="30" xfId="0" applyFont="1" applyFill="1" applyBorder="1" applyAlignment="1">
      <alignment horizontal="left" vertical="center" wrapText="1"/>
    </xf>
    <xf numFmtId="2" fontId="80" fillId="25" borderId="11" xfId="0" applyNumberFormat="1" applyFont="1" applyFill="1" applyBorder="1" applyAlignment="1">
      <alignment horizontal="center" vertical="center"/>
    </xf>
    <xf numFmtId="43" fontId="80" fillId="25" borderId="15" xfId="320" applyFont="1" applyFill="1" applyBorder="1" applyAlignment="1">
      <alignment horizontal="center" vertical="center"/>
    </xf>
    <xf numFmtId="0" fontId="80" fillId="25" borderId="41" xfId="0" applyNumberFormat="1" applyFont="1" applyFill="1" applyBorder="1" applyAlignment="1">
      <alignment horizontal="center" vertical="center"/>
    </xf>
    <xf numFmtId="0" fontId="80" fillId="25" borderId="32" xfId="0" applyNumberFormat="1" applyFont="1" applyFill="1" applyBorder="1" applyAlignment="1">
      <alignment vertical="center" wrapText="1"/>
    </xf>
    <xf numFmtId="2" fontId="80" fillId="25" borderId="33" xfId="0" applyNumberFormat="1" applyFont="1" applyFill="1" applyBorder="1" applyAlignment="1">
      <alignment horizontal="center" vertical="center" wrapText="1"/>
    </xf>
    <xf numFmtId="43" fontId="80" fillId="25" borderId="33" xfId="320" applyFont="1" applyFill="1" applyBorder="1" applyAlignment="1">
      <alignment horizontal="center" vertical="center" wrapText="1"/>
    </xf>
    <xf numFmtId="43" fontId="80" fillId="25" borderId="41" xfId="320" applyFont="1" applyFill="1" applyBorder="1" applyAlignment="1">
      <alignment horizontal="center" vertical="center"/>
    </xf>
    <xf numFmtId="0" fontId="82" fillId="25" borderId="18" xfId="0" applyFont="1" applyFill="1" applyBorder="1" applyAlignment="1">
      <alignment horizontal="center" vertical="center" wrapText="1"/>
    </xf>
    <xf numFmtId="0" fontId="80" fillId="25" borderId="62" xfId="0" applyNumberFormat="1" applyFont="1" applyFill="1" applyBorder="1" applyAlignment="1">
      <alignment vertical="center" wrapText="1"/>
    </xf>
    <xf numFmtId="168" fontId="80" fillId="25" borderId="61" xfId="0" applyNumberFormat="1" applyFont="1" applyFill="1" applyBorder="1" applyAlignment="1">
      <alignment horizontal="center" vertical="center"/>
    </xf>
    <xf numFmtId="43" fontId="80" fillId="25" borderId="59" xfId="320" applyFont="1" applyFill="1" applyBorder="1" applyAlignment="1">
      <alignment horizontal="center" vertical="center"/>
    </xf>
    <xf numFmtId="43" fontId="80" fillId="25" borderId="57" xfId="320" applyFont="1" applyFill="1" applyBorder="1" applyAlignment="1">
      <alignment horizontal="center" vertical="center"/>
    </xf>
    <xf numFmtId="0" fontId="80" fillId="25" borderId="27" xfId="0" applyNumberFormat="1" applyFont="1" applyFill="1" applyBorder="1" applyAlignment="1">
      <alignment vertical="center" wrapText="1"/>
    </xf>
    <xf numFmtId="168" fontId="80" fillId="25" borderId="19" xfId="0" applyNumberFormat="1" applyFont="1" applyFill="1" applyBorder="1" applyAlignment="1">
      <alignment horizontal="center" vertical="center"/>
    </xf>
    <xf numFmtId="43" fontId="80" fillId="25" borderId="40" xfId="320" applyFont="1" applyFill="1" applyBorder="1" applyAlignment="1">
      <alignment horizontal="center" vertical="center"/>
    </xf>
    <xf numFmtId="0" fontId="80" fillId="25" borderId="25" xfId="0" applyFont="1" applyFill="1" applyBorder="1" applyAlignment="1">
      <alignment vertical="center" wrapText="1"/>
    </xf>
    <xf numFmtId="2" fontId="80" fillId="25" borderId="19" xfId="0" applyNumberFormat="1" applyFont="1" applyFill="1" applyBorder="1" applyAlignment="1">
      <alignment horizontal="center" vertical="center"/>
    </xf>
    <xf numFmtId="0" fontId="80" fillId="25" borderId="63" xfId="0" applyFont="1" applyFill="1" applyBorder="1" applyAlignment="1">
      <alignment vertical="center" wrapText="1"/>
    </xf>
    <xf numFmtId="2" fontId="80" fillId="25" borderId="37" xfId="0" applyNumberFormat="1" applyFont="1" applyFill="1" applyBorder="1" applyAlignment="1">
      <alignment horizontal="center" vertical="center"/>
    </xf>
    <xf numFmtId="43" fontId="80" fillId="25" borderId="33" xfId="320" applyFont="1" applyFill="1" applyBorder="1" applyAlignment="1">
      <alignment horizontal="center" vertical="center"/>
    </xf>
    <xf numFmtId="0" fontId="79" fillId="25" borderId="49" xfId="0" applyFont="1" applyFill="1" applyBorder="1" applyAlignment="1">
      <alignment horizontal="center"/>
    </xf>
    <xf numFmtId="0" fontId="83" fillId="25" borderId="18" xfId="0" applyFont="1" applyFill="1" applyBorder="1"/>
    <xf numFmtId="0" fontId="79" fillId="25" borderId="17" xfId="0" applyFont="1" applyFill="1" applyBorder="1"/>
    <xf numFmtId="0" fontId="79" fillId="25" borderId="57" xfId="0" applyFont="1" applyFill="1" applyBorder="1" applyAlignment="1">
      <alignment horizontal="center"/>
    </xf>
    <xf numFmtId="0" fontId="79" fillId="25" borderId="64" xfId="0" applyFont="1" applyFill="1" applyBorder="1"/>
    <xf numFmtId="0" fontId="79" fillId="25" borderId="59" xfId="0" applyFont="1" applyFill="1" applyBorder="1" applyAlignment="1">
      <alignment horizontal="center" vertical="center"/>
    </xf>
    <xf numFmtId="43" fontId="79" fillId="25" borderId="59" xfId="320" applyFont="1" applyFill="1" applyBorder="1" applyAlignment="1">
      <alignment horizontal="center" vertical="center"/>
    </xf>
    <xf numFmtId="0" fontId="79" fillId="25" borderId="40" xfId="0" applyFont="1" applyFill="1" applyBorder="1" applyAlignment="1">
      <alignment horizontal="center"/>
    </xf>
    <xf numFmtId="0" fontId="79" fillId="25" borderId="15" xfId="0" applyFont="1" applyFill="1" applyBorder="1" applyAlignment="1">
      <alignment horizontal="center" vertical="center"/>
    </xf>
    <xf numFmtId="43" fontId="79" fillId="25" borderId="15" xfId="320" applyFont="1" applyFill="1" applyBorder="1" applyAlignment="1">
      <alignment horizontal="center" vertical="center"/>
    </xf>
    <xf numFmtId="2" fontId="80" fillId="25" borderId="15" xfId="0" applyNumberFormat="1" applyFont="1" applyFill="1" applyBorder="1" applyAlignment="1">
      <alignment horizontal="center" vertical="center"/>
    </xf>
    <xf numFmtId="0" fontId="80" fillId="25" borderId="43" xfId="0" applyNumberFormat="1" applyFont="1" applyFill="1" applyBorder="1" applyAlignment="1">
      <alignment horizontal="center" vertical="center"/>
    </xf>
    <xf numFmtId="0" fontId="80" fillId="25" borderId="27" xfId="0" applyNumberFormat="1" applyFont="1" applyFill="1" applyBorder="1" applyAlignment="1">
      <alignment horizontal="left" vertical="center" wrapText="1"/>
    </xf>
    <xf numFmtId="0" fontId="80" fillId="25" borderId="11" xfId="0" applyNumberFormat="1" applyFont="1" applyFill="1" applyBorder="1" applyAlignment="1">
      <alignment horizontal="center" vertical="center" wrapText="1"/>
    </xf>
    <xf numFmtId="43" fontId="80" fillId="25" borderId="11" xfId="320" applyFont="1" applyFill="1" applyBorder="1" applyAlignment="1">
      <alignment horizontal="center" vertical="center" wrapText="1"/>
    </xf>
    <xf numFmtId="0" fontId="80" fillId="25" borderId="19" xfId="0" applyNumberFormat="1" applyFont="1" applyFill="1" applyBorder="1" applyAlignment="1">
      <alignment horizontal="center" vertical="center" wrapText="1"/>
    </xf>
    <xf numFmtId="43" fontId="80" fillId="25" borderId="15" xfId="320" applyFont="1" applyFill="1" applyBorder="1" applyAlignment="1">
      <alignment horizontal="center" vertical="center" wrapText="1"/>
    </xf>
    <xf numFmtId="0" fontId="84" fillId="25" borderId="27" xfId="0" applyFont="1" applyFill="1" applyBorder="1" applyAlignment="1">
      <alignment vertical="center" wrapText="1"/>
    </xf>
    <xf numFmtId="0" fontId="84" fillId="25" borderId="25" xfId="0" applyFont="1" applyFill="1" applyBorder="1" applyAlignment="1">
      <alignment vertical="center" wrapText="1"/>
    </xf>
    <xf numFmtId="0" fontId="80" fillId="25" borderId="65" xfId="0" applyNumberFormat="1" applyFont="1" applyFill="1" applyBorder="1" applyAlignment="1">
      <alignment vertical="center" wrapText="1"/>
    </xf>
    <xf numFmtId="2" fontId="80" fillId="25" borderId="37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5" fillId="25" borderId="25" xfId="0" applyFont="1" applyFill="1" applyBorder="1" applyAlignment="1">
      <alignment vertical="center" wrapText="1"/>
    </xf>
    <xf numFmtId="0" fontId="78" fillId="0" borderId="10" xfId="510" applyFont="1" applyBorder="1" applyAlignment="1">
      <alignment horizontal="center" vertical="center" wrapText="1"/>
    </xf>
    <xf numFmtId="0" fontId="80" fillId="0" borderId="11" xfId="510" applyFont="1" applyBorder="1" applyAlignment="1">
      <alignment horizontal="center" vertical="center" wrapText="1"/>
    </xf>
    <xf numFmtId="0" fontId="80" fillId="25" borderId="11" xfId="538" applyFont="1" applyFill="1" applyBorder="1" applyAlignment="1">
      <alignment horizontal="center" vertical="center"/>
    </xf>
    <xf numFmtId="0" fontId="75" fillId="0" borderId="13" xfId="510" applyFont="1" applyBorder="1" applyAlignment="1">
      <alignment vertical="center" wrapText="1"/>
    </xf>
    <xf numFmtId="0" fontId="80" fillId="25" borderId="11" xfId="485" applyFont="1" applyFill="1" applyBorder="1" applyAlignment="1">
      <alignment horizontal="center" vertical="center"/>
    </xf>
    <xf numFmtId="164" fontId="80" fillId="25" borderId="11" xfId="321" applyFont="1" applyFill="1" applyBorder="1" applyAlignment="1">
      <alignment horizontal="center" vertical="center" wrapText="1"/>
    </xf>
    <xf numFmtId="164" fontId="80" fillId="0" borderId="11" xfId="321" applyFont="1" applyBorder="1" applyAlignment="1">
      <alignment vertical="center" wrapText="1"/>
    </xf>
    <xf numFmtId="164" fontId="80" fillId="0" borderId="11" xfId="341" applyFont="1" applyBorder="1" applyAlignment="1">
      <alignment horizontal="left" vertical="center" wrapText="1"/>
    </xf>
    <xf numFmtId="0" fontId="80" fillId="25" borderId="11" xfId="510" applyFont="1" applyFill="1" applyBorder="1" applyAlignment="1">
      <alignment horizontal="center" vertical="center"/>
    </xf>
    <xf numFmtId="0" fontId="75" fillId="0" borderId="13" xfId="485" applyFont="1" applyBorder="1" applyAlignment="1">
      <alignment vertical="center" wrapText="1"/>
    </xf>
    <xf numFmtId="164" fontId="80" fillId="25" borderId="11" xfId="321" applyFont="1" applyFill="1" applyBorder="1" applyAlignment="1">
      <alignment vertical="center" wrapText="1"/>
    </xf>
    <xf numFmtId="164" fontId="80" fillId="0" borderId="11" xfId="321" applyFont="1" applyBorder="1" applyAlignment="1">
      <alignment horizontal="center" vertical="center" wrapText="1"/>
    </xf>
    <xf numFmtId="171" fontId="80" fillId="25" borderId="11" xfId="321" applyNumberFormat="1" applyFont="1" applyFill="1" applyBorder="1" applyAlignment="1">
      <alignment horizontal="center" vertical="center" wrapText="1"/>
    </xf>
    <xf numFmtId="0" fontId="78" fillId="0" borderId="11" xfId="538" applyFont="1" applyBorder="1" applyAlignment="1">
      <alignment horizontal="center"/>
    </xf>
    <xf numFmtId="0" fontId="80" fillId="0" borderId="11" xfId="538" applyFont="1" applyBorder="1" applyAlignment="1">
      <alignment horizontal="center" vertical="center"/>
    </xf>
    <xf numFmtId="0" fontId="80" fillId="0" borderId="11" xfId="485" applyFont="1" applyBorder="1" applyAlignment="1">
      <alignment horizontal="center" vertical="center"/>
    </xf>
    <xf numFmtId="43" fontId="80" fillId="0" borderId="11" xfId="320" applyFont="1" applyBorder="1" applyAlignment="1">
      <alignment horizontal="center" vertical="center" wrapText="1"/>
    </xf>
    <xf numFmtId="164" fontId="80" fillId="25" borderId="11" xfId="321" applyNumberFormat="1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left" wrapText="1"/>
    </xf>
    <xf numFmtId="0" fontId="80" fillId="0" borderId="11" xfId="510" applyFont="1" applyBorder="1" applyAlignment="1">
      <alignment horizontal="center" vertical="center"/>
    </xf>
    <xf numFmtId="0" fontId="78" fillId="0" borderId="11" xfId="538" applyFont="1" applyBorder="1" applyAlignment="1">
      <alignment horizontal="center" vertical="center"/>
    </xf>
    <xf numFmtId="164" fontId="73" fillId="0" borderId="11" xfId="341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32" xfId="536" applyFont="1" applyBorder="1" applyAlignment="1">
      <alignment horizontal="center" vertical="center"/>
    </xf>
    <xf numFmtId="0" fontId="80" fillId="0" borderId="33" xfId="536" applyFont="1" applyBorder="1" applyAlignment="1">
      <alignment horizontal="center" vertical="center" wrapText="1"/>
    </xf>
    <xf numFmtId="0" fontId="80" fillId="0" borderId="33" xfId="536" applyFont="1" applyBorder="1" applyAlignment="1">
      <alignment horizontal="center" vertical="center"/>
    </xf>
    <xf numFmtId="3" fontId="80" fillId="0" borderId="33" xfId="536" applyNumberFormat="1" applyFont="1" applyBorder="1" applyAlignment="1">
      <alignment horizontal="center" vertical="center"/>
    </xf>
    <xf numFmtId="1" fontId="80" fillId="0" borderId="75" xfId="536" applyNumberFormat="1" applyFont="1" applyBorder="1" applyAlignment="1">
      <alignment horizontal="center" vertical="center"/>
    </xf>
    <xf numFmtId="0" fontId="80" fillId="26" borderId="46" xfId="536" applyFont="1" applyFill="1" applyBorder="1" applyAlignment="1">
      <alignment horizontal="center" vertical="center"/>
    </xf>
    <xf numFmtId="0" fontId="82" fillId="26" borderId="35" xfId="0" applyFont="1" applyFill="1" applyBorder="1" applyAlignment="1">
      <alignment horizontal="center" vertical="center"/>
    </xf>
    <xf numFmtId="0" fontId="80" fillId="26" borderId="48" xfId="536" applyFont="1" applyFill="1" applyBorder="1" applyAlignment="1">
      <alignment horizontal="center" vertical="center"/>
    </xf>
    <xf numFmtId="3" fontId="80" fillId="26" borderId="35" xfId="536" applyNumberFormat="1" applyFont="1" applyFill="1" applyBorder="1" applyAlignment="1">
      <alignment horizontal="center" vertical="center"/>
    </xf>
    <xf numFmtId="1" fontId="80" fillId="26" borderId="36" xfId="536" applyNumberFormat="1" applyFont="1" applyFill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4" fontId="80" fillId="0" borderId="14" xfId="0" applyNumberFormat="1" applyFont="1" applyBorder="1" applyAlignment="1">
      <alignment horizontal="center" vertical="center"/>
    </xf>
    <xf numFmtId="4" fontId="80" fillId="0" borderId="21" xfId="0" applyNumberFormat="1" applyFont="1" applyBorder="1" applyAlignment="1">
      <alignment horizontal="center" vertical="center"/>
    </xf>
    <xf numFmtId="43" fontId="80" fillId="0" borderId="39" xfId="32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4" fontId="80" fillId="0" borderId="11" xfId="0" applyNumberFormat="1" applyFont="1" applyBorder="1" applyAlignment="1">
      <alignment horizontal="center" vertical="center"/>
    </xf>
    <xf numFmtId="4" fontId="80" fillId="0" borderId="13" xfId="0" applyNumberFormat="1" applyFont="1" applyBorder="1" applyAlignment="1">
      <alignment horizontal="center" vertical="center"/>
    </xf>
    <xf numFmtId="43" fontId="80" fillId="0" borderId="43" xfId="32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4" fontId="80" fillId="0" borderId="15" xfId="0" applyNumberFormat="1" applyFont="1" applyBorder="1" applyAlignment="1">
      <alignment horizontal="center" vertical="center"/>
    </xf>
    <xf numFmtId="4" fontId="80" fillId="0" borderId="19" xfId="0" applyNumberFormat="1" applyFont="1" applyBorder="1" applyAlignment="1">
      <alignment horizontal="center" vertical="center"/>
    </xf>
    <xf numFmtId="43" fontId="80" fillId="0" borderId="41" xfId="320" applyFont="1" applyBorder="1" applyAlignment="1">
      <alignment horizontal="center" vertical="center"/>
    </xf>
    <xf numFmtId="0" fontId="80" fillId="26" borderId="46" xfId="0" applyFont="1" applyFill="1" applyBorder="1" applyAlignment="1">
      <alignment horizontal="center" vertical="center"/>
    </xf>
    <xf numFmtId="2" fontId="80" fillId="0" borderId="13" xfId="0" applyNumberFormat="1" applyFont="1" applyBorder="1" applyAlignment="1">
      <alignment horizontal="center" vertical="center"/>
    </xf>
    <xf numFmtId="0" fontId="89" fillId="0" borderId="67" xfId="0" applyFont="1" applyBorder="1" applyAlignment="1">
      <alignment horizontal="center" vertical="center"/>
    </xf>
    <xf numFmtId="0" fontId="89" fillId="0" borderId="68" xfId="0" applyFont="1" applyBorder="1" applyAlignment="1">
      <alignment horizontal="center" vertical="center"/>
    </xf>
    <xf numFmtId="2" fontId="80" fillId="0" borderId="0" xfId="0" applyNumberFormat="1" applyFont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2" fontId="80" fillId="0" borderId="19" xfId="0" applyNumberFormat="1" applyFont="1" applyBorder="1" applyAlignment="1">
      <alignment horizontal="center" vertical="center"/>
    </xf>
    <xf numFmtId="0" fontId="80" fillId="0" borderId="60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4" fontId="80" fillId="0" borderId="61" xfId="0" applyNumberFormat="1" applyFont="1" applyBorder="1" applyAlignment="1">
      <alignment horizontal="center" vertical="center"/>
    </xf>
    <xf numFmtId="4" fontId="80" fillId="0" borderId="69" xfId="0" applyNumberFormat="1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4" fontId="80" fillId="0" borderId="33" xfId="0" applyNumberFormat="1" applyFont="1" applyBorder="1" applyAlignment="1">
      <alignment horizontal="center" vertical="center"/>
    </xf>
    <xf numFmtId="4" fontId="80" fillId="0" borderId="37" xfId="0" applyNumberFormat="1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2" fontId="80" fillId="0" borderId="11" xfId="0" applyNumberFormat="1" applyFont="1" applyBorder="1" applyAlignment="1">
      <alignment horizontal="center" vertical="center"/>
    </xf>
    <xf numFmtId="2" fontId="80" fillId="0" borderId="13" xfId="0" applyNumberFormat="1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2" fontId="80" fillId="0" borderId="15" xfId="0" applyNumberFormat="1" applyFont="1" applyBorder="1" applyAlignment="1">
      <alignment horizontal="center" vertical="center"/>
    </xf>
    <xf numFmtId="2" fontId="80" fillId="0" borderId="19" xfId="0" applyNumberFormat="1" applyFont="1" applyBorder="1" applyAlignment="1">
      <alignment horizontal="center"/>
    </xf>
    <xf numFmtId="0" fontId="80" fillId="26" borderId="34" xfId="0" applyFont="1" applyFill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2" fontId="80" fillId="0" borderId="21" xfId="0" applyNumberFormat="1" applyFont="1" applyBorder="1" applyAlignment="1">
      <alignment horizontal="center"/>
    </xf>
    <xf numFmtId="43" fontId="80" fillId="0" borderId="42" xfId="320" applyFont="1" applyBorder="1" applyAlignment="1">
      <alignment horizontal="center" vertical="center"/>
    </xf>
    <xf numFmtId="0" fontId="80" fillId="0" borderId="56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43" fontId="80" fillId="0" borderId="40" xfId="320" applyFont="1" applyBorder="1" applyAlignment="1">
      <alignment horizontal="center" vertical="center"/>
    </xf>
    <xf numFmtId="0" fontId="80" fillId="0" borderId="34" xfId="536" applyFont="1" applyBorder="1" applyAlignment="1">
      <alignment horizontal="center" vertical="center"/>
    </xf>
    <xf numFmtId="43" fontId="73" fillId="0" borderId="28" xfId="320" applyFont="1" applyBorder="1" applyAlignment="1">
      <alignment horizontal="center" vertical="center"/>
    </xf>
    <xf numFmtId="0" fontId="80" fillId="0" borderId="52" xfId="536" applyFont="1" applyBorder="1" applyAlignment="1">
      <alignment horizontal="center" vertical="center"/>
    </xf>
    <xf numFmtId="0" fontId="80" fillId="0" borderId="0" xfId="536" applyFont="1" applyBorder="1" applyAlignment="1">
      <alignment vertical="center" wrapText="1"/>
    </xf>
    <xf numFmtId="0" fontId="80" fillId="0" borderId="0" xfId="536" applyFont="1" applyBorder="1" applyAlignment="1">
      <alignment horizontal="center" vertical="center"/>
    </xf>
    <xf numFmtId="4" fontId="80" fillId="0" borderId="0" xfId="536" applyNumberFormat="1" applyFont="1" applyBorder="1" applyAlignment="1">
      <alignment horizontal="center" vertical="center"/>
    </xf>
    <xf numFmtId="0" fontId="80" fillId="0" borderId="53" xfId="536" applyFont="1" applyBorder="1" applyAlignment="1">
      <alignment horizontal="center" vertical="center"/>
    </xf>
    <xf numFmtId="0" fontId="93" fillId="0" borderId="10" xfId="510" applyFont="1" applyBorder="1" applyAlignment="1">
      <alignment horizontal="center" vertical="center" wrapText="1"/>
    </xf>
    <xf numFmtId="0" fontId="92" fillId="0" borderId="11" xfId="510" applyFont="1" applyBorder="1" applyAlignment="1">
      <alignment horizontal="center" vertical="center" wrapText="1"/>
    </xf>
    <xf numFmtId="0" fontId="92" fillId="0" borderId="20" xfId="0" applyFont="1" applyBorder="1" applyAlignment="1">
      <alignment horizontal="left" vertical="center" wrapText="1"/>
    </xf>
    <xf numFmtId="0" fontId="91" fillId="0" borderId="13" xfId="510" applyFont="1" applyBorder="1" applyAlignment="1">
      <alignment vertical="center" wrapText="1"/>
    </xf>
    <xf numFmtId="0" fontId="91" fillId="0" borderId="12" xfId="538" applyFont="1" applyBorder="1" applyAlignment="1">
      <alignment horizontal="left" vertical="center"/>
    </xf>
    <xf numFmtId="0" fontId="92" fillId="0" borderId="11" xfId="0" applyFont="1" applyBorder="1" applyAlignment="1">
      <alignment horizontal="center" vertical="center" wrapText="1"/>
    </xf>
    <xf numFmtId="164" fontId="92" fillId="25" borderId="11" xfId="321" applyFont="1" applyFill="1" applyBorder="1" applyAlignment="1">
      <alignment horizontal="center" vertical="center" wrapText="1"/>
    </xf>
    <xf numFmtId="164" fontId="92" fillId="0" borderId="11" xfId="321" applyFont="1" applyBorder="1" applyAlignment="1">
      <alignment horizontal="center" vertical="center" wrapText="1"/>
    </xf>
    <xf numFmtId="0" fontId="92" fillId="0" borderId="11" xfId="510" applyFont="1" applyBorder="1" applyAlignment="1">
      <alignment horizontal="center" vertical="center"/>
    </xf>
    <xf numFmtId="2" fontId="93" fillId="0" borderId="12" xfId="538" applyNumberFormat="1" applyFont="1" applyBorder="1" applyAlignment="1">
      <alignment vertical="center"/>
    </xf>
    <xf numFmtId="164" fontId="92" fillId="0" borderId="11" xfId="321" applyFont="1" applyBorder="1" applyAlignment="1">
      <alignment vertical="center" wrapText="1"/>
    </xf>
    <xf numFmtId="164" fontId="92" fillId="0" borderId="11" xfId="321" applyNumberFormat="1" applyFont="1" applyBorder="1" applyAlignment="1">
      <alignment vertical="center" wrapText="1"/>
    </xf>
    <xf numFmtId="2" fontId="92" fillId="0" borderId="11" xfId="0" applyNumberFormat="1" applyFont="1" applyBorder="1" applyAlignment="1">
      <alignment horizontal="center" vertical="center" wrapText="1"/>
    </xf>
    <xf numFmtId="2" fontId="93" fillId="0" borderId="11" xfId="538" applyNumberFormat="1" applyFont="1" applyBorder="1" applyAlignment="1">
      <alignment horizontal="center" vertical="center"/>
    </xf>
    <xf numFmtId="0" fontId="92" fillId="25" borderId="14" xfId="0" applyNumberFormat="1" applyFont="1" applyFill="1" applyBorder="1" applyAlignment="1">
      <alignment horizontal="center" vertical="center"/>
    </xf>
    <xf numFmtId="0" fontId="92" fillId="25" borderId="11" xfId="0" applyNumberFormat="1" applyFont="1" applyFill="1" applyBorder="1" applyAlignment="1">
      <alignment vertical="center"/>
    </xf>
    <xf numFmtId="0" fontId="92" fillId="25" borderId="11" xfId="0" applyNumberFormat="1" applyFont="1" applyFill="1" applyBorder="1" applyAlignment="1">
      <alignment horizontal="center" vertical="center"/>
    </xf>
    <xf numFmtId="1" fontId="92" fillId="25" borderId="11" xfId="0" applyNumberFormat="1" applyFont="1" applyFill="1" applyBorder="1" applyAlignment="1">
      <alignment horizontal="center" vertical="center"/>
    </xf>
    <xf numFmtId="0" fontId="95" fillId="25" borderId="11" xfId="0" applyNumberFormat="1" applyFont="1" applyFill="1" applyBorder="1" applyAlignment="1">
      <alignment horizontal="center" vertical="center"/>
    </xf>
    <xf numFmtId="0" fontId="96" fillId="25" borderId="11" xfId="0" applyFont="1" applyFill="1" applyBorder="1" applyAlignment="1">
      <alignment wrapText="1"/>
    </xf>
    <xf numFmtId="0" fontId="96" fillId="25" borderId="15" xfId="0" applyFont="1" applyFill="1" applyBorder="1" applyAlignment="1">
      <alignment wrapText="1"/>
    </xf>
    <xf numFmtId="0" fontId="96" fillId="25" borderId="15" xfId="0" applyFont="1" applyFill="1" applyBorder="1" applyAlignment="1">
      <alignment vertical="center" wrapText="1"/>
    </xf>
    <xf numFmtId="0" fontId="96" fillId="25" borderId="15" xfId="0" applyFont="1" applyFill="1" applyBorder="1" applyAlignment="1">
      <alignment horizontal="left" wrapText="1"/>
    </xf>
    <xf numFmtId="0" fontId="95" fillId="25" borderId="15" xfId="0" applyFont="1" applyFill="1" applyBorder="1" applyAlignment="1">
      <alignment horizontal="center" vertical="center" wrapText="1"/>
    </xf>
    <xf numFmtId="0" fontId="92" fillId="25" borderId="11" xfId="0" applyNumberFormat="1" applyFont="1" applyFill="1" applyBorder="1" applyAlignment="1">
      <alignment vertical="center" wrapText="1"/>
    </xf>
    <xf numFmtId="0" fontId="92" fillId="25" borderId="15" xfId="0" applyFont="1" applyFill="1" applyBorder="1" applyAlignment="1">
      <alignment vertical="center" wrapText="1"/>
    </xf>
    <xf numFmtId="0" fontId="92" fillId="25" borderId="11" xfId="0" applyFont="1" applyFill="1" applyBorder="1" applyAlignment="1">
      <alignment vertical="center" wrapText="1"/>
    </xf>
    <xf numFmtId="0" fontId="92" fillId="25" borderId="0" xfId="0" applyFont="1" applyFill="1" applyBorder="1" applyAlignment="1">
      <alignment vertical="center" wrapText="1"/>
    </xf>
    <xf numFmtId="0" fontId="96" fillId="25" borderId="0" xfId="0" applyFont="1" applyFill="1" applyAlignment="1">
      <alignment wrapText="1"/>
    </xf>
    <xf numFmtId="0" fontId="96" fillId="25" borderId="15" xfId="0" applyFont="1" applyFill="1" applyBorder="1" applyAlignment="1">
      <alignment horizontal="center" vertical="center"/>
    </xf>
    <xf numFmtId="0" fontId="92" fillId="25" borderId="15" xfId="0" applyNumberFormat="1" applyFont="1" applyFill="1" applyBorder="1" applyAlignment="1">
      <alignment horizontal="center" vertical="center"/>
    </xf>
    <xf numFmtId="0" fontId="96" fillId="25" borderId="11" xfId="0" applyFont="1" applyFill="1" applyBorder="1" applyAlignment="1">
      <alignment horizontal="center" vertical="center"/>
    </xf>
    <xf numFmtId="0" fontId="97" fillId="25" borderId="11" xfId="0" applyFont="1" applyFill="1" applyBorder="1" applyAlignment="1">
      <alignment horizontal="center" wrapText="1"/>
    </xf>
    <xf numFmtId="0" fontId="96" fillId="25" borderId="15" xfId="0" applyFont="1" applyFill="1" applyBorder="1"/>
    <xf numFmtId="0" fontId="92" fillId="25" borderId="15" xfId="0" applyNumberFormat="1" applyFont="1" applyFill="1" applyBorder="1" applyAlignment="1">
      <alignment vertical="center" wrapText="1"/>
    </xf>
    <xf numFmtId="0" fontId="97" fillId="25" borderId="11" xfId="0" applyFont="1" applyFill="1" applyBorder="1"/>
    <xf numFmtId="0" fontId="92" fillId="25" borderId="15" xfId="0" applyFont="1" applyFill="1" applyBorder="1" applyAlignment="1">
      <alignment horizontal="left" vertical="center" wrapText="1"/>
    </xf>
    <xf numFmtId="0" fontId="97" fillId="25" borderId="11" xfId="0" applyFont="1" applyFill="1" applyBorder="1" applyAlignment="1">
      <alignment horizontal="center"/>
    </xf>
    <xf numFmtId="0" fontId="92" fillId="25" borderId="17" xfId="0" applyNumberFormat="1" applyFont="1" applyFill="1" applyBorder="1" applyAlignment="1">
      <alignment horizontal="center" vertical="center"/>
    </xf>
    <xf numFmtId="1" fontId="92" fillId="25" borderId="15" xfId="0" applyNumberFormat="1" applyFont="1" applyFill="1" applyBorder="1" applyAlignment="1">
      <alignment horizontal="center" vertical="center"/>
    </xf>
    <xf numFmtId="0" fontId="92" fillId="25" borderId="11" xfId="0" applyNumberFormat="1" applyFont="1" applyFill="1" applyBorder="1" applyAlignment="1">
      <alignment horizontal="center" vertical="center" wrapText="1"/>
    </xf>
    <xf numFmtId="0" fontId="62" fillId="0" borderId="13" xfId="510" applyFont="1" applyBorder="1" applyAlignment="1">
      <alignment vertical="center" wrapText="1"/>
    </xf>
    <xf numFmtId="0" fontId="68" fillId="0" borderId="11" xfId="510" applyFont="1" applyBorder="1" applyAlignment="1">
      <alignment horizontal="center" vertical="center"/>
    </xf>
    <xf numFmtId="0" fontId="104" fillId="0" borderId="11" xfId="510" applyFont="1" applyBorder="1" applyAlignment="1">
      <alignment horizontal="center" vertical="center"/>
    </xf>
    <xf numFmtId="0" fontId="64" fillId="0" borderId="12" xfId="538" applyFont="1" applyBorder="1" applyAlignment="1">
      <alignment horizontal="center" vertical="center"/>
    </xf>
    <xf numFmtId="0" fontId="70" fillId="0" borderId="34" xfId="0" applyFont="1" applyBorder="1" applyAlignment="1">
      <alignment wrapText="1"/>
    </xf>
    <xf numFmtId="0" fontId="70" fillId="0" borderId="54" xfId="0" applyFont="1" applyBorder="1" applyAlignment="1">
      <alignment wrapText="1"/>
    </xf>
    <xf numFmtId="0" fontId="68" fillId="0" borderId="11" xfId="485" applyFont="1" applyBorder="1" applyAlignment="1">
      <alignment horizontal="center" vertical="center" wrapText="1"/>
    </xf>
    <xf numFmtId="0" fontId="62" fillId="0" borderId="13" xfId="485" applyFont="1" applyBorder="1" applyAlignment="1">
      <alignment vertical="center" wrapText="1"/>
    </xf>
    <xf numFmtId="0" fontId="68" fillId="0" borderId="11" xfId="485" applyFont="1" applyBorder="1" applyAlignment="1">
      <alignment horizontal="center" vertical="center"/>
    </xf>
    <xf numFmtId="0" fontId="62" fillId="25" borderId="13" xfId="485" applyFont="1" applyFill="1" applyBorder="1" applyAlignment="1">
      <alignment vertical="center" wrapText="1"/>
    </xf>
    <xf numFmtId="0" fontId="68" fillId="25" borderId="11" xfId="485" applyFont="1" applyFill="1" applyBorder="1" applyAlignment="1">
      <alignment horizontal="center" vertical="center"/>
    </xf>
    <xf numFmtId="0" fontId="68" fillId="0" borderId="11" xfId="510" applyFont="1" applyBorder="1" applyAlignment="1">
      <alignment horizontal="left" vertical="center"/>
    </xf>
    <xf numFmtId="0" fontId="75" fillId="0" borderId="11" xfId="538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 wrapText="1"/>
    </xf>
    <xf numFmtId="0" fontId="105" fillId="0" borderId="11" xfId="510" applyFont="1" applyBorder="1" applyAlignment="1">
      <alignment vertical="center"/>
    </xf>
    <xf numFmtId="0" fontId="68" fillId="0" borderId="13" xfId="538" applyFont="1" applyBorder="1" applyAlignment="1">
      <alignment horizontal="center" vertical="center"/>
    </xf>
    <xf numFmtId="165" fontId="68" fillId="0" borderId="13" xfId="538" applyNumberFormat="1" applyFont="1" applyBorder="1" applyAlignment="1">
      <alignment horizontal="center" vertical="center"/>
    </xf>
    <xf numFmtId="1" fontId="68" fillId="25" borderId="13" xfId="538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70" fillId="27" borderId="11" xfId="0" applyFont="1" applyFill="1" applyBorder="1" applyAlignment="1">
      <alignment wrapText="1"/>
    </xf>
    <xf numFmtId="0" fontId="79" fillId="25" borderId="15" xfId="0" applyFont="1" applyFill="1" applyBorder="1" applyAlignment="1">
      <alignment wrapText="1"/>
    </xf>
    <xf numFmtId="0" fontId="80" fillId="25" borderId="15" xfId="0" applyNumberFormat="1" applyFont="1" applyFill="1" applyBorder="1" applyAlignment="1">
      <alignment vertical="center" wrapText="1"/>
    </xf>
    <xf numFmtId="0" fontId="80" fillId="25" borderId="15" xfId="0" applyFont="1" applyFill="1" applyBorder="1" applyAlignment="1">
      <alignment horizontal="left" vertical="center" wrapText="1"/>
    </xf>
    <xf numFmtId="0" fontId="80" fillId="24" borderId="11" xfId="0" applyFont="1" applyFill="1" applyBorder="1" applyAlignment="1">
      <alignment vertical="center" wrapText="1"/>
    </xf>
    <xf numFmtId="0" fontId="80" fillId="24" borderId="15" xfId="0" applyNumberFormat="1" applyFont="1" applyFill="1" applyBorder="1" applyAlignment="1">
      <alignment horizontal="center" vertical="center"/>
    </xf>
    <xf numFmtId="0" fontId="80" fillId="24" borderId="15" xfId="0" applyFont="1" applyFill="1" applyBorder="1" applyAlignment="1">
      <alignment vertical="center" wrapText="1"/>
    </xf>
    <xf numFmtId="0" fontId="80" fillId="25" borderId="11" xfId="0" applyNumberFormat="1" applyFont="1" applyFill="1" applyBorder="1" applyAlignment="1">
      <alignment vertical="center" wrapText="1"/>
    </xf>
    <xf numFmtId="0" fontId="80" fillId="25" borderId="15" xfId="0" applyNumberFormat="1" applyFont="1" applyFill="1" applyBorder="1" applyAlignment="1">
      <alignment horizontal="center" vertical="center" wrapText="1"/>
    </xf>
    <xf numFmtId="0" fontId="80" fillId="25" borderId="15" xfId="0" applyFont="1" applyFill="1" applyBorder="1" applyAlignment="1">
      <alignment vertical="center" wrapText="1"/>
    </xf>
    <xf numFmtId="0" fontId="80" fillId="25" borderId="11" xfId="0" applyNumberFormat="1" applyFont="1" applyFill="1" applyBorder="1" applyAlignment="1">
      <alignment horizontal="center" vertical="center"/>
    </xf>
    <xf numFmtId="0" fontId="80" fillId="0" borderId="11" xfId="510" applyFont="1" applyBorder="1" applyAlignment="1">
      <alignment horizontal="center"/>
    </xf>
    <xf numFmtId="0" fontId="80" fillId="0" borderId="11" xfId="485" applyFont="1" applyBorder="1" applyAlignment="1">
      <alignment horizontal="center"/>
    </xf>
    <xf numFmtId="0" fontId="80" fillId="0" borderId="11" xfId="485" applyFont="1" applyBorder="1" applyAlignment="1">
      <alignment horizontal="center" wrapText="1"/>
    </xf>
    <xf numFmtId="0" fontId="80" fillId="0" borderId="11" xfId="510" applyFont="1" applyBorder="1" applyAlignment="1"/>
    <xf numFmtId="0" fontId="80" fillId="0" borderId="11" xfId="485" applyFont="1" applyBorder="1" applyAlignment="1"/>
    <xf numFmtId="0" fontId="80" fillId="0" borderId="11" xfId="485" applyFont="1" applyBorder="1" applyAlignment="1">
      <alignment wrapText="1"/>
    </xf>
    <xf numFmtId="0" fontId="80" fillId="0" borderId="11" xfId="485" applyFont="1" applyBorder="1" applyAlignment="1">
      <alignment horizontal="left" vertical="center" wrapText="1"/>
    </xf>
    <xf numFmtId="0" fontId="75" fillId="25" borderId="13" xfId="485" applyFont="1" applyFill="1" applyBorder="1" applyAlignment="1">
      <alignment vertical="center" wrapText="1"/>
    </xf>
    <xf numFmtId="0" fontId="80" fillId="25" borderId="11" xfId="485" applyFont="1" applyFill="1" applyBorder="1" applyAlignment="1">
      <alignment horizontal="center"/>
    </xf>
    <xf numFmtId="0" fontId="82" fillId="25" borderId="11" xfId="0" applyNumberFormat="1" applyFont="1" applyFill="1" applyBorder="1" applyAlignment="1">
      <alignment horizontal="center" vertical="center"/>
    </xf>
    <xf numFmtId="0" fontId="81" fillId="25" borderId="11" xfId="0" applyFont="1" applyFill="1" applyBorder="1" applyAlignment="1">
      <alignment wrapText="1"/>
    </xf>
    <xf numFmtId="0" fontId="81" fillId="25" borderId="15" xfId="0" applyFont="1" applyFill="1" applyBorder="1" applyAlignment="1">
      <alignment wrapText="1"/>
    </xf>
    <xf numFmtId="0" fontId="81" fillId="25" borderId="15" xfId="0" applyFont="1" applyFill="1" applyBorder="1" applyAlignment="1">
      <alignment horizontal="center" vertical="center"/>
    </xf>
    <xf numFmtId="0" fontId="80" fillId="25" borderId="11" xfId="0" applyFont="1" applyFill="1" applyBorder="1" applyAlignment="1">
      <alignment vertical="center" wrapText="1"/>
    </xf>
    <xf numFmtId="0" fontId="80" fillId="25" borderId="0" xfId="0" applyFont="1" applyFill="1" applyBorder="1" applyAlignment="1">
      <alignment vertical="center" wrapText="1"/>
    </xf>
    <xf numFmtId="0" fontId="81" fillId="25" borderId="15" xfId="0" applyFont="1" applyFill="1" applyBorder="1" applyAlignment="1">
      <alignment horizontal="left" wrapText="1"/>
    </xf>
    <xf numFmtId="0" fontId="80" fillId="25" borderId="15" xfId="0" applyNumberFormat="1" applyFont="1" applyFill="1" applyBorder="1" applyAlignment="1">
      <alignment vertical="center"/>
    </xf>
    <xf numFmtId="43" fontId="72" fillId="0" borderId="28" xfId="320" applyFont="1" applyFill="1" applyBorder="1" applyAlignment="1">
      <alignment horizontal="center" vertical="center"/>
    </xf>
    <xf numFmtId="0" fontId="113" fillId="0" borderId="10" xfId="636" applyFont="1" applyBorder="1" applyAlignment="1">
      <alignment horizontal="center" vertical="center" wrapText="1"/>
    </xf>
    <xf numFmtId="0" fontId="114" fillId="0" borderId="0" xfId="636" applyFont="1"/>
    <xf numFmtId="0" fontId="115" fillId="0" borderId="11" xfId="636" applyFont="1" applyBorder="1" applyAlignment="1">
      <alignment horizontal="center" vertical="top" wrapText="1"/>
    </xf>
    <xf numFmtId="0" fontId="115" fillId="0" borderId="11" xfId="636" applyFont="1" applyBorder="1" applyAlignment="1">
      <alignment horizontal="justify" vertical="top" wrapText="1"/>
    </xf>
    <xf numFmtId="0" fontId="115" fillId="0" borderId="11" xfId="636" applyFont="1" applyBorder="1" applyAlignment="1">
      <alignment horizontal="right" vertical="top" wrapText="1"/>
    </xf>
    <xf numFmtId="172" fontId="113" fillId="0" borderId="11" xfId="636" applyNumberFormat="1" applyFont="1" applyBorder="1" applyAlignment="1">
      <alignment horizontal="center" vertical="center" wrapText="1"/>
    </xf>
    <xf numFmtId="0" fontId="117" fillId="0" borderId="25" xfId="636" applyFont="1" applyBorder="1" applyAlignment="1">
      <alignment horizontal="center" vertical="center" wrapText="1"/>
    </xf>
    <xf numFmtId="0" fontId="117" fillId="0" borderId="16" xfId="636" applyFont="1" applyBorder="1" applyAlignment="1">
      <alignment horizontal="center" vertical="center" wrapText="1"/>
    </xf>
    <xf numFmtId="0" fontId="115" fillId="0" borderId="14" xfId="636" applyFont="1" applyBorder="1" applyAlignment="1">
      <alignment horizontal="center" vertical="top" wrapText="1"/>
    </xf>
    <xf numFmtId="0" fontId="113" fillId="0" borderId="16" xfId="636" applyFont="1" applyBorder="1" applyAlignment="1">
      <alignment horizontal="center" vertical="top" wrapText="1"/>
    </xf>
    <xf numFmtId="0" fontId="118" fillId="0" borderId="16" xfId="636" applyFont="1" applyBorder="1" applyAlignment="1">
      <alignment horizontal="left" vertical="top" wrapText="1"/>
    </xf>
    <xf numFmtId="0" fontId="115" fillId="0" borderId="16" xfId="636" applyFont="1" applyBorder="1" applyAlignment="1">
      <alignment horizontal="center" vertical="top" wrapText="1"/>
    </xf>
    <xf numFmtId="0" fontId="117" fillId="0" borderId="16" xfId="636" applyFont="1" applyBorder="1" applyAlignment="1">
      <alignment horizontal="left" vertical="top" wrapText="1"/>
    </xf>
    <xf numFmtId="4" fontId="119" fillId="0" borderId="16" xfId="636" applyNumberFormat="1" applyFont="1" applyBorder="1" applyAlignment="1">
      <alignment horizontal="center" vertical="top" wrapText="1"/>
    </xf>
    <xf numFmtId="0" fontId="117" fillId="0" borderId="16" xfId="636" applyNumberFormat="1" applyFont="1" applyBorder="1" applyAlignment="1">
      <alignment horizontal="left" vertical="top" wrapText="1"/>
    </xf>
    <xf numFmtId="0" fontId="113" fillId="0" borderId="16" xfId="636" applyFont="1" applyBorder="1" applyAlignment="1">
      <alignment horizontal="left" vertical="top" wrapText="1"/>
    </xf>
    <xf numFmtId="4" fontId="118" fillId="0" borderId="16" xfId="636" applyNumberFormat="1" applyFont="1" applyBorder="1" applyAlignment="1">
      <alignment horizontal="center" vertical="top" wrapText="1"/>
    </xf>
    <xf numFmtId="0" fontId="120" fillId="0" borderId="16" xfId="636" applyFont="1" applyBorder="1" applyAlignment="1">
      <alignment horizontal="center" vertical="top" wrapText="1"/>
    </xf>
    <xf numFmtId="0" fontId="46" fillId="0" borderId="13" xfId="542" applyFont="1" applyFill="1" applyBorder="1" applyAlignment="1">
      <alignment horizontal="left" vertical="center" wrapText="1"/>
    </xf>
    <xf numFmtId="0" fontId="119" fillId="0" borderId="16" xfId="636" applyFont="1" applyBorder="1" applyAlignment="1">
      <alignment horizontal="left" vertical="top" wrapText="1"/>
    </xf>
    <xf numFmtId="0" fontId="121" fillId="0" borderId="16" xfId="636" applyFont="1" applyBorder="1" applyAlignment="1">
      <alignment horizontal="center" vertical="top" wrapText="1"/>
    </xf>
    <xf numFmtId="0" fontId="121" fillId="0" borderId="11" xfId="636" applyFont="1" applyBorder="1" applyAlignment="1">
      <alignment horizontal="center" vertical="top" wrapText="1"/>
    </xf>
    <xf numFmtId="0" fontId="123" fillId="0" borderId="14" xfId="636" applyFont="1" applyBorder="1" applyAlignment="1">
      <alignment horizontal="center" vertical="top" wrapText="1"/>
    </xf>
    <xf numFmtId="0" fontId="124" fillId="0" borderId="16" xfId="636" applyFont="1" applyBorder="1" applyAlignment="1">
      <alignment horizontal="center" vertical="top" wrapText="1"/>
    </xf>
    <xf numFmtId="0" fontId="125" fillId="0" borderId="16" xfId="636" applyFont="1" applyBorder="1" applyAlignment="1">
      <alignment horizontal="center" vertical="top" wrapText="1"/>
    </xf>
    <xf numFmtId="4" fontId="126" fillId="0" borderId="16" xfId="636" applyNumberFormat="1" applyFont="1" applyBorder="1" applyAlignment="1">
      <alignment horizontal="center" vertical="top" wrapText="1"/>
    </xf>
    <xf numFmtId="0" fontId="117" fillId="0" borderId="16" xfId="636" applyFont="1" applyBorder="1" applyAlignment="1">
      <alignment horizontal="center" vertical="top" wrapText="1"/>
    </xf>
    <xf numFmtId="4" fontId="117" fillId="0" borderId="16" xfId="636" applyNumberFormat="1" applyFont="1" applyBorder="1" applyAlignment="1">
      <alignment horizontal="center" vertical="top" wrapText="1"/>
    </xf>
    <xf numFmtId="0" fontId="117" fillId="0" borderId="16" xfId="636" applyFont="1" applyFill="1" applyBorder="1" applyAlignment="1">
      <alignment horizontal="left" vertical="top" wrapText="1"/>
    </xf>
    <xf numFmtId="0" fontId="118" fillId="0" borderId="16" xfId="636" applyFont="1" applyBorder="1" applyAlignment="1">
      <alignment horizontal="right" vertical="top" wrapText="1"/>
    </xf>
    <xf numFmtId="0" fontId="118" fillId="0" borderId="16" xfId="636" applyFont="1" applyBorder="1" applyAlignment="1">
      <alignment horizontal="center" vertical="top" wrapText="1"/>
    </xf>
    <xf numFmtId="4" fontId="62" fillId="0" borderId="22" xfId="540" applyNumberFormat="1" applyFont="1" applyBorder="1" applyAlignment="1">
      <alignment horizontal="center" vertical="top" wrapText="1"/>
    </xf>
    <xf numFmtId="4" fontId="62" fillId="0" borderId="23" xfId="540" applyNumberFormat="1" applyFont="1" applyBorder="1" applyAlignment="1">
      <alignment horizontal="center" vertical="center"/>
    </xf>
    <xf numFmtId="4" fontId="62" fillId="0" borderId="22" xfId="540" applyNumberFormat="1" applyFont="1" applyBorder="1" applyAlignment="1">
      <alignment horizontal="center" vertical="center"/>
    </xf>
    <xf numFmtId="4" fontId="62" fillId="0" borderId="26" xfId="540" applyNumberFormat="1" applyFont="1" applyBorder="1" applyAlignment="1">
      <alignment horizontal="center" vertical="center"/>
    </xf>
    <xf numFmtId="4" fontId="128" fillId="0" borderId="23" xfId="540" applyNumberFormat="1" applyFont="1" applyBorder="1" applyAlignment="1">
      <alignment horizontal="center" vertical="center"/>
    </xf>
    <xf numFmtId="172" fontId="124" fillId="0" borderId="11" xfId="636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129" fillId="28" borderId="11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0" fontId="43" fillId="28" borderId="14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165" fontId="68" fillId="0" borderId="11" xfId="0" applyNumberFormat="1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left" vertical="center" wrapText="1"/>
    </xf>
    <xf numFmtId="0" fontId="130" fillId="0" borderId="11" xfId="0" applyFont="1" applyFill="1" applyBorder="1" applyAlignment="1">
      <alignment horizontal="left" vertical="center" wrapText="1"/>
    </xf>
    <xf numFmtId="0" fontId="43" fillId="28" borderId="15" xfId="0" applyFont="1" applyFill="1" applyBorder="1" applyAlignment="1">
      <alignment horizontal="center" vertical="center"/>
    </xf>
    <xf numFmtId="2" fontId="43" fillId="28" borderId="14" xfId="0" applyNumberFormat="1" applyFont="1" applyFill="1" applyBorder="1" applyAlignment="1">
      <alignment horizontal="center" vertical="center" wrapText="1"/>
    </xf>
    <xf numFmtId="2" fontId="43" fillId="28" borderId="11" xfId="0" applyNumberFormat="1" applyFont="1" applyFill="1" applyBorder="1" applyAlignment="1">
      <alignment horizontal="center" vertical="center" wrapText="1"/>
    </xf>
    <xf numFmtId="165" fontId="43" fillId="28" borderId="11" xfId="0" applyNumberFormat="1" applyFont="1" applyFill="1" applyBorder="1" applyAlignment="1">
      <alignment horizontal="center" vertical="center"/>
    </xf>
    <xf numFmtId="2" fontId="43" fillId="28" borderId="11" xfId="0" applyNumberFormat="1" applyFont="1" applyFill="1" applyBorder="1" applyAlignment="1">
      <alignment horizontal="center" vertical="center"/>
    </xf>
    <xf numFmtId="168" fontId="68" fillId="0" borderId="11" xfId="0" applyNumberFormat="1" applyFont="1" applyFill="1" applyBorder="1" applyAlignment="1">
      <alignment horizontal="center" vertical="center" wrapText="1"/>
    </xf>
    <xf numFmtId="0" fontId="101" fillId="24" borderId="15" xfId="0" applyFont="1" applyFill="1" applyBorder="1" applyAlignment="1">
      <alignment horizontal="left" vertical="center" wrapText="1"/>
    </xf>
    <xf numFmtId="0" fontId="68" fillId="24" borderId="19" xfId="0" applyFont="1" applyFill="1" applyBorder="1" applyAlignment="1">
      <alignment horizontal="center" vertical="center" wrapText="1"/>
    </xf>
    <xf numFmtId="2" fontId="68" fillId="24" borderId="11" xfId="0" applyNumberFormat="1" applyFont="1" applyFill="1" applyBorder="1" applyAlignment="1">
      <alignment horizontal="center" vertical="center" wrapText="1"/>
    </xf>
    <xf numFmtId="2" fontId="68" fillId="24" borderId="11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130" fillId="24" borderId="15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top" wrapText="1"/>
    </xf>
    <xf numFmtId="0" fontId="53" fillId="24" borderId="15" xfId="0" applyFont="1" applyFill="1" applyBorder="1" applyAlignment="1">
      <alignment horizontal="left" vertical="center" wrapText="1"/>
    </xf>
    <xf numFmtId="0" fontId="34" fillId="28" borderId="11" xfId="0" applyFont="1" applyFill="1" applyBorder="1" applyAlignment="1">
      <alignment horizontal="center" vertical="center" wrapText="1"/>
    </xf>
    <xf numFmtId="2" fontId="71" fillId="24" borderId="11" xfId="0" applyNumberFormat="1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wrapText="1"/>
    </xf>
    <xf numFmtId="0" fontId="53" fillId="24" borderId="11" xfId="0" applyFont="1" applyFill="1" applyBorder="1" applyAlignment="1">
      <alignment horizontal="left" vertical="center" wrapText="1"/>
    </xf>
    <xf numFmtId="0" fontId="68" fillId="24" borderId="11" xfId="0" applyFont="1" applyFill="1" applyBorder="1" applyAlignment="1">
      <alignment horizontal="center" vertical="center" wrapText="1"/>
    </xf>
    <xf numFmtId="2" fontId="62" fillId="24" borderId="11" xfId="0" applyNumberFormat="1" applyFont="1" applyFill="1" applyBorder="1" applyAlignment="1">
      <alignment horizontal="center" vertical="center" wrapText="1"/>
    </xf>
    <xf numFmtId="2" fontId="62" fillId="24" borderId="11" xfId="0" applyNumberFormat="1" applyFont="1" applyFill="1" applyBorder="1" applyAlignment="1">
      <alignment horizontal="center" vertical="center"/>
    </xf>
    <xf numFmtId="0" fontId="53" fillId="28" borderId="15" xfId="0" applyFont="1" applyFill="1" applyBorder="1" applyAlignment="1">
      <alignment horizontal="center" vertical="center" wrapText="1"/>
    </xf>
    <xf numFmtId="0" fontId="43" fillId="28" borderId="19" xfId="0" applyFont="1" applyFill="1" applyBorder="1" applyAlignment="1">
      <alignment horizontal="center" vertical="center" wrapText="1"/>
    </xf>
    <xf numFmtId="1" fontId="43" fillId="28" borderId="11" xfId="0" applyNumberFormat="1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/>
    </xf>
    <xf numFmtId="0" fontId="130" fillId="0" borderId="15" xfId="0" applyFont="1" applyFill="1" applyBorder="1" applyAlignment="1">
      <alignment horizontal="left" vertical="center" wrapText="1"/>
    </xf>
    <xf numFmtId="0" fontId="101" fillId="28" borderId="15" xfId="0" applyFont="1" applyFill="1" applyBorder="1" applyAlignment="1">
      <alignment horizontal="center" vertical="center"/>
    </xf>
    <xf numFmtId="0" fontId="101" fillId="28" borderId="19" xfId="0" applyFont="1" applyFill="1" applyBorder="1" applyAlignment="1">
      <alignment horizontal="center" vertical="center" wrapText="1"/>
    </xf>
    <xf numFmtId="2" fontId="101" fillId="28" borderId="11" xfId="0" applyNumberFormat="1" applyFont="1" applyFill="1" applyBorder="1" applyAlignment="1">
      <alignment horizontal="center" vertical="center" wrapText="1"/>
    </xf>
    <xf numFmtId="1" fontId="101" fillId="28" borderId="11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/>
    </xf>
    <xf numFmtId="165" fontId="68" fillId="0" borderId="11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2" fontId="68" fillId="0" borderId="15" xfId="0" applyNumberFormat="1" applyFont="1" applyFill="1" applyBorder="1" applyAlignment="1">
      <alignment horizontal="center" vertical="center" wrapText="1"/>
    </xf>
    <xf numFmtId="0" fontId="36" fillId="28" borderId="11" xfId="0" applyFont="1" applyFill="1" applyBorder="1" applyAlignment="1">
      <alignment horizontal="center" vertical="center"/>
    </xf>
    <xf numFmtId="0" fontId="64" fillId="28" borderId="11" xfId="0" applyFont="1" applyFill="1" applyBorder="1" applyAlignment="1">
      <alignment horizontal="center" vertical="center" wrapText="1"/>
    </xf>
    <xf numFmtId="166" fontId="72" fillId="28" borderId="11" xfId="320" applyNumberFormat="1" applyFont="1" applyFill="1" applyBorder="1" applyAlignment="1">
      <alignment horizontal="center" vertical="center"/>
    </xf>
    <xf numFmtId="0" fontId="101" fillId="29" borderId="11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/>
    </xf>
    <xf numFmtId="0" fontId="101" fillId="24" borderId="14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center" vertical="center"/>
    </xf>
    <xf numFmtId="2" fontId="68" fillId="0" borderId="14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101" fillId="24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/>
    </xf>
    <xf numFmtId="2" fontId="132" fillId="0" borderId="11" xfId="0" applyNumberFormat="1" applyFont="1" applyFill="1" applyBorder="1" applyAlignment="1">
      <alignment horizontal="left" vertical="center"/>
    </xf>
    <xf numFmtId="0" fontId="101" fillId="0" borderId="11" xfId="0" applyFont="1" applyFill="1" applyBorder="1" applyAlignment="1">
      <alignment horizontal="left" vertical="center"/>
    </xf>
    <xf numFmtId="0" fontId="101" fillId="24" borderId="11" xfId="0" applyFont="1" applyFill="1" applyBorder="1" applyAlignment="1">
      <alignment vertical="center" wrapText="1"/>
    </xf>
    <xf numFmtId="2" fontId="132" fillId="0" borderId="11" xfId="0" applyNumberFormat="1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center" wrapText="1"/>
    </xf>
    <xf numFmtId="0" fontId="64" fillId="28" borderId="11" xfId="0" applyFont="1" applyFill="1" applyBorder="1" applyAlignment="1">
      <alignment horizontal="center" vertical="center"/>
    </xf>
    <xf numFmtId="166" fontId="64" fillId="28" borderId="11" xfId="32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vertical="center"/>
    </xf>
    <xf numFmtId="0" fontId="51" fillId="28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0" fontId="43" fillId="28" borderId="17" xfId="0" applyFont="1" applyFill="1" applyBorder="1" applyAlignment="1">
      <alignment horizontal="center" vertical="center"/>
    </xf>
    <xf numFmtId="0" fontId="101" fillId="28" borderId="14" xfId="0" applyFont="1" applyFill="1" applyBorder="1" applyAlignment="1">
      <alignment horizontal="center" vertical="center"/>
    </xf>
    <xf numFmtId="0" fontId="43" fillId="28" borderId="14" xfId="0" applyFont="1" applyFill="1" applyBorder="1" applyAlignment="1">
      <alignment horizontal="center" vertical="center"/>
    </xf>
    <xf numFmtId="14" fontId="101" fillId="0" borderId="11" xfId="0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14" fontId="101" fillId="0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/>
    </xf>
    <xf numFmtId="168" fontId="68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130" fillId="24" borderId="14" xfId="0" applyFont="1" applyFill="1" applyBorder="1" applyAlignment="1">
      <alignment horizontal="left" vertical="center"/>
    </xf>
    <xf numFmtId="0" fontId="68" fillId="24" borderId="14" xfId="0" applyFont="1" applyFill="1" applyBorder="1" applyAlignment="1">
      <alignment horizontal="center" vertical="center"/>
    </xf>
    <xf numFmtId="2" fontId="68" fillId="24" borderId="14" xfId="0" applyNumberFormat="1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center" vertical="center"/>
    </xf>
    <xf numFmtId="0" fontId="101" fillId="24" borderId="11" xfId="0" applyFont="1" applyFill="1" applyBorder="1" applyAlignment="1">
      <alignment horizontal="left" vertical="center"/>
    </xf>
    <xf numFmtId="0" fontId="112" fillId="24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left" vertical="center"/>
    </xf>
    <xf numFmtId="0" fontId="132" fillId="24" borderId="11" xfId="0" applyFont="1" applyFill="1" applyBorder="1" applyAlignment="1">
      <alignment horizontal="center" vertical="center"/>
    </xf>
    <xf numFmtId="0" fontId="130" fillId="24" borderId="11" xfId="0" applyFont="1" applyFill="1" applyBorder="1" applyAlignment="1">
      <alignment horizontal="left" vertical="center"/>
    </xf>
    <xf numFmtId="0" fontId="53" fillId="28" borderId="11" xfId="0" applyFont="1" applyFill="1" applyBorder="1" applyAlignment="1">
      <alignment horizontal="center" vertical="center"/>
    </xf>
    <xf numFmtId="43" fontId="134" fillId="29" borderId="11" xfId="0" applyNumberFormat="1" applyFont="1" applyFill="1" applyBorder="1" applyAlignment="1">
      <alignment vertical="center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4" fontId="64" fillId="0" borderId="43" xfId="540" applyNumberFormat="1" applyFont="1" applyBorder="1" applyAlignment="1">
      <alignment vertical="center"/>
    </xf>
    <xf numFmtId="0" fontId="80" fillId="0" borderId="11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80" fillId="28" borderId="17" xfId="0" applyFont="1" applyFill="1" applyBorder="1" applyAlignment="1">
      <alignment horizontal="center" vertical="center"/>
    </xf>
    <xf numFmtId="0" fontId="73" fillId="28" borderId="14" xfId="0" applyFont="1" applyFill="1" applyBorder="1" applyAlignment="1">
      <alignment horizontal="center" vertical="center" wrapText="1"/>
    </xf>
    <xf numFmtId="0" fontId="80" fillId="28" borderId="14" xfId="0" applyFont="1" applyFill="1" applyBorder="1" applyAlignment="1">
      <alignment horizontal="center" vertical="center" wrapText="1"/>
    </xf>
    <xf numFmtId="0" fontId="80" fillId="28" borderId="14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80" fillId="28" borderId="15" xfId="0" applyFont="1" applyFill="1" applyBorder="1" applyAlignment="1">
      <alignment horizontal="center" vertical="center"/>
    </xf>
    <xf numFmtId="1" fontId="80" fillId="28" borderId="11" xfId="0" applyNumberFormat="1" applyFont="1" applyFill="1" applyBorder="1" applyAlignment="1">
      <alignment horizontal="center" vertical="center"/>
    </xf>
    <xf numFmtId="2" fontId="80" fillId="28" borderId="11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 wrapText="1"/>
    </xf>
    <xf numFmtId="0" fontId="82" fillId="24" borderId="15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168" fontId="68" fillId="24" borderId="11" xfId="0" applyNumberFormat="1" applyFont="1" applyFill="1" applyBorder="1" applyAlignment="1">
      <alignment horizontal="center" vertical="center" wrapText="1"/>
    </xf>
    <xf numFmtId="0" fontId="73" fillId="28" borderId="11" xfId="0" applyFont="1" applyFill="1" applyBorder="1" applyAlignment="1">
      <alignment horizontal="center" vertical="center" wrapText="1"/>
    </xf>
    <xf numFmtId="0" fontId="80" fillId="28" borderId="11" xfId="0" applyFont="1" applyFill="1" applyBorder="1" applyAlignment="1">
      <alignment horizontal="center" vertical="center" wrapText="1"/>
    </xf>
    <xf numFmtId="2" fontId="80" fillId="28" borderId="11" xfId="0" applyNumberFormat="1" applyFont="1" applyFill="1" applyBorder="1" applyAlignment="1">
      <alignment horizontal="center" vertical="center" wrapText="1"/>
    </xf>
    <xf numFmtId="1" fontId="82" fillId="28" borderId="11" xfId="0" applyNumberFormat="1" applyFont="1" applyFill="1" applyBorder="1" applyAlignment="1">
      <alignment horizontal="center" vertical="center"/>
    </xf>
    <xf numFmtId="0" fontId="87" fillId="24" borderId="15" xfId="0" applyFont="1" applyFill="1" applyBorder="1" applyAlignment="1">
      <alignment horizontal="left" vertical="center" wrapText="1"/>
    </xf>
    <xf numFmtId="0" fontId="80" fillId="29" borderId="15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left" vertical="center" wrapText="1"/>
    </xf>
    <xf numFmtId="0" fontId="73" fillId="24" borderId="15" xfId="0" applyFont="1" applyFill="1" applyBorder="1" applyAlignment="1">
      <alignment horizontal="left" vertical="center" wrapText="1"/>
    </xf>
    <xf numFmtId="0" fontId="75" fillId="24" borderId="15" xfId="0" applyFont="1" applyFill="1" applyBorder="1" applyAlignment="1">
      <alignment horizontal="left" vertical="center" wrapText="1"/>
    </xf>
    <xf numFmtId="0" fontId="76" fillId="28" borderId="11" xfId="0" applyFont="1" applyFill="1" applyBorder="1" applyAlignment="1">
      <alignment horizontal="center" wrapText="1"/>
    </xf>
    <xf numFmtId="0" fontId="73" fillId="24" borderId="11" xfId="0" applyFont="1" applyFill="1" applyBorder="1" applyAlignment="1">
      <alignment horizontal="left" vertical="center" wrapText="1"/>
    </xf>
    <xf numFmtId="0" fontId="73" fillId="28" borderId="15" xfId="0" applyFont="1" applyFill="1" applyBorder="1" applyAlignment="1">
      <alignment horizontal="center" vertical="center" wrapText="1"/>
    </xf>
    <xf numFmtId="0" fontId="80" fillId="29" borderId="19" xfId="0" applyFont="1" applyFill="1" applyBorder="1" applyAlignment="1">
      <alignment horizontal="center" vertical="center" wrapText="1"/>
    </xf>
    <xf numFmtId="0" fontId="80" fillId="24" borderId="15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left" vertical="center" wrapText="1"/>
    </xf>
    <xf numFmtId="0" fontId="82" fillId="28" borderId="15" xfId="0" applyFont="1" applyFill="1" applyBorder="1" applyAlignment="1">
      <alignment horizontal="left" vertical="center" wrapText="1"/>
    </xf>
    <xf numFmtId="0" fontId="80" fillId="28" borderId="11" xfId="0" applyFont="1" applyFill="1" applyBorder="1" applyAlignment="1">
      <alignment horizontal="center" vertical="center"/>
    </xf>
    <xf numFmtId="166" fontId="64" fillId="28" borderId="11" xfId="320" applyNumberFormat="1" applyFont="1" applyFill="1" applyBorder="1" applyAlignment="1">
      <alignment horizontal="right" vertical="center"/>
    </xf>
    <xf numFmtId="166" fontId="73" fillId="28" borderId="11" xfId="320" applyNumberFormat="1" applyFont="1" applyFill="1" applyBorder="1" applyAlignment="1">
      <alignment horizontal="right" vertical="center"/>
    </xf>
    <xf numFmtId="0" fontId="80" fillId="0" borderId="14" xfId="0" applyFont="1" applyFill="1" applyBorder="1" applyAlignment="1">
      <alignment horizontal="center" vertical="center"/>
    </xf>
    <xf numFmtId="0" fontId="82" fillId="24" borderId="14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vertical="center"/>
    </xf>
    <xf numFmtId="1" fontId="68" fillId="0" borderId="11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left" vertical="center"/>
    </xf>
    <xf numFmtId="0" fontId="80" fillId="0" borderId="11" xfId="0" applyFont="1" applyFill="1" applyBorder="1" applyAlignment="1">
      <alignment vertical="center"/>
    </xf>
    <xf numFmtId="0" fontId="75" fillId="24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/>
    </xf>
    <xf numFmtId="0" fontId="87" fillId="0" borderId="11" xfId="0" applyFont="1" applyFill="1" applyBorder="1" applyAlignment="1">
      <alignment horizontal="left" vertical="center"/>
    </xf>
    <xf numFmtId="0" fontId="82" fillId="24" borderId="11" xfId="0" applyFont="1" applyFill="1" applyBorder="1" applyAlignment="1">
      <alignment horizontal="left" vertical="center" wrapText="1"/>
    </xf>
    <xf numFmtId="0" fontId="78" fillId="25" borderId="11" xfId="0" applyFont="1" applyFill="1" applyBorder="1" applyAlignment="1">
      <alignment horizontal="left" vertical="center"/>
    </xf>
    <xf numFmtId="0" fontId="80" fillId="28" borderId="11" xfId="0" applyFont="1" applyFill="1" applyBorder="1" applyAlignment="1">
      <alignment vertical="center"/>
    </xf>
    <xf numFmtId="0" fontId="80" fillId="0" borderId="17" xfId="0" applyFont="1" applyFill="1" applyBorder="1" applyAlignment="1">
      <alignment horizontal="center" vertical="center"/>
    </xf>
    <xf numFmtId="0" fontId="87" fillId="24" borderId="11" xfId="0" applyFont="1" applyFill="1" applyBorder="1" applyAlignment="1">
      <alignment horizontal="left" vertical="center" wrapText="1"/>
    </xf>
    <xf numFmtId="0" fontId="87" fillId="25" borderId="11" xfId="0" applyFont="1" applyFill="1" applyBorder="1" applyAlignment="1">
      <alignment horizontal="left" vertical="center" wrapText="1"/>
    </xf>
    <xf numFmtId="166" fontId="73" fillId="28" borderId="11" xfId="320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14" fontId="82" fillId="0" borderId="11" xfId="0" applyNumberFormat="1" applyFont="1" applyFill="1" applyBorder="1" applyAlignment="1">
      <alignment vertical="center"/>
    </xf>
    <xf numFmtId="14" fontId="82" fillId="0" borderId="11" xfId="0" applyNumberFormat="1" applyFont="1" applyFill="1" applyBorder="1" applyAlignment="1">
      <alignment vertical="center" wrapText="1"/>
    </xf>
    <xf numFmtId="0" fontId="82" fillId="0" borderId="11" xfId="0" applyFont="1" applyFill="1" applyBorder="1" applyAlignment="1">
      <alignment vertical="center"/>
    </xf>
    <xf numFmtId="0" fontId="82" fillId="28" borderId="11" xfId="0" applyFont="1" applyFill="1" applyBorder="1" applyAlignment="1">
      <alignment vertical="center"/>
    </xf>
    <xf numFmtId="0" fontId="73" fillId="28" borderId="11" xfId="0" applyFont="1" applyFill="1" applyBorder="1" applyAlignment="1">
      <alignment horizontal="center" vertical="center"/>
    </xf>
    <xf numFmtId="2" fontId="73" fillId="28" borderId="11" xfId="0" applyNumberFormat="1" applyFont="1" applyFill="1" applyBorder="1" applyAlignment="1">
      <alignment horizontal="center" vertical="center"/>
    </xf>
    <xf numFmtId="0" fontId="80" fillId="24" borderId="14" xfId="0" applyFont="1" applyFill="1" applyBorder="1" applyAlignment="1">
      <alignment horizontal="center" vertical="center"/>
    </xf>
    <xf numFmtId="0" fontId="87" fillId="24" borderId="14" xfId="0" applyFont="1" applyFill="1" applyBorder="1" applyAlignment="1">
      <alignment horizontal="left" vertical="center"/>
    </xf>
    <xf numFmtId="0" fontId="80" fillId="24" borderId="11" xfId="0" applyFont="1" applyFill="1" applyBorder="1" applyAlignment="1">
      <alignment horizontal="center" vertical="center"/>
    </xf>
    <xf numFmtId="0" fontId="82" fillId="24" borderId="11" xfId="0" applyFont="1" applyFill="1" applyBorder="1" applyAlignment="1">
      <alignment horizontal="left" vertical="center"/>
    </xf>
    <xf numFmtId="0" fontId="136" fillId="24" borderId="11" xfId="0" applyFont="1" applyFill="1" applyBorder="1" applyAlignment="1">
      <alignment horizontal="left" vertical="center"/>
    </xf>
    <xf numFmtId="0" fontId="87" fillId="24" borderId="11" xfId="0" applyFont="1" applyFill="1" applyBorder="1" applyAlignment="1">
      <alignment horizontal="left" vertical="center"/>
    </xf>
    <xf numFmtId="2" fontId="80" fillId="28" borderId="11" xfId="0" applyNumberFormat="1" applyFont="1" applyFill="1" applyBorder="1" applyAlignment="1">
      <alignment vertical="center"/>
    </xf>
    <xf numFmtId="166" fontId="128" fillId="28" borderId="11" xfId="32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Fill="1" applyBorder="1" applyAlignment="1">
      <alignment horizontal="left" vertical="center" wrapText="1"/>
    </xf>
    <xf numFmtId="0" fontId="82" fillId="26" borderId="47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80" fillId="0" borderId="11" xfId="0" applyFont="1" applyBorder="1" applyAlignment="1">
      <alignment horizontal="left" wrapText="1"/>
    </xf>
    <xf numFmtId="0" fontId="80" fillId="0" borderId="11" xfId="0" applyFont="1" applyFill="1" applyBorder="1" applyAlignment="1">
      <alignment horizontal="left" wrapText="1"/>
    </xf>
    <xf numFmtId="0" fontId="80" fillId="25" borderId="11" xfId="0" applyFont="1" applyFill="1" applyBorder="1" applyAlignment="1">
      <alignment horizontal="left" vertical="center" wrapText="1"/>
    </xf>
    <xf numFmtId="0" fontId="80" fillId="0" borderId="61" xfId="0" applyFont="1" applyBorder="1" applyAlignment="1">
      <alignment horizontal="left" wrapText="1"/>
    </xf>
    <xf numFmtId="0" fontId="80" fillId="0" borderId="33" xfId="0" applyFont="1" applyBorder="1" applyAlignment="1">
      <alignment horizontal="left" vertical="center" wrapText="1"/>
    </xf>
    <xf numFmtId="0" fontId="82" fillId="26" borderId="48" xfId="0" applyFont="1" applyFill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 wrapText="1"/>
    </xf>
    <xf numFmtId="0" fontId="81" fillId="25" borderId="11" xfId="0" applyFont="1" applyFill="1" applyBorder="1" applyAlignment="1">
      <alignment horizontal="left" vertical="center"/>
    </xf>
    <xf numFmtId="0" fontId="81" fillId="0" borderId="15" xfId="0" applyFont="1" applyFill="1" applyBorder="1" applyAlignment="1">
      <alignment horizontal="left" vertical="center"/>
    </xf>
    <xf numFmtId="0" fontId="82" fillId="26" borderId="46" xfId="0" applyFont="1" applyFill="1" applyBorder="1" applyAlignment="1">
      <alignment horizontal="left" vertical="center" wrapText="1"/>
    </xf>
    <xf numFmtId="0" fontId="81" fillId="0" borderId="67" xfId="0" applyFont="1" applyBorder="1" applyAlignment="1">
      <alignment horizontal="left" vertical="center"/>
    </xf>
    <xf numFmtId="0" fontId="81" fillId="0" borderId="68" xfId="0" applyFont="1" applyBorder="1" applyAlignment="1">
      <alignment horizontal="left" vertical="center"/>
    </xf>
    <xf numFmtId="0" fontId="81" fillId="0" borderId="68" xfId="0" applyFont="1" applyBorder="1" applyAlignment="1">
      <alignment horizontal="left" vertical="center" wrapText="1"/>
    </xf>
    <xf numFmtId="0" fontId="81" fillId="0" borderId="30" xfId="0" applyFont="1" applyFill="1" applyBorder="1" applyAlignment="1">
      <alignment horizontal="left" vertical="center"/>
    </xf>
    <xf numFmtId="0" fontId="73" fillId="0" borderId="0" xfId="540" applyFont="1" applyBorder="1" applyAlignment="1">
      <alignment horizontal="center" vertical="center" wrapText="1"/>
    </xf>
    <xf numFmtId="0" fontId="41" fillId="0" borderId="0" xfId="540" applyFont="1" applyBorder="1" applyAlignment="1">
      <alignment horizontal="center" vertical="center" wrapText="1"/>
    </xf>
    <xf numFmtId="0" fontId="41" fillId="0" borderId="10" xfId="540" applyFont="1" applyBorder="1" applyAlignment="1">
      <alignment horizontal="center" vertical="top" wrapText="1"/>
    </xf>
    <xf numFmtId="0" fontId="57" fillId="0" borderId="10" xfId="540" applyFont="1" applyBorder="1" applyAlignment="1">
      <alignment horizontal="center" vertical="top" wrapText="1"/>
    </xf>
    <xf numFmtId="0" fontId="73" fillId="0" borderId="34" xfId="540" applyFont="1" applyBorder="1" applyAlignment="1">
      <alignment horizontal="center" vertical="center" wrapText="1"/>
    </xf>
    <xf numFmtId="0" fontId="73" fillId="0" borderId="35" xfId="540" applyFont="1" applyBorder="1" applyAlignment="1">
      <alignment horizontal="center" vertical="center" wrapText="1"/>
    </xf>
    <xf numFmtId="0" fontId="73" fillId="0" borderId="36" xfId="540" applyFont="1" applyBorder="1" applyAlignment="1">
      <alignment horizontal="center" vertical="center" wrapText="1"/>
    </xf>
    <xf numFmtId="0" fontId="73" fillId="0" borderId="44" xfId="540" applyFont="1" applyBorder="1" applyAlignment="1">
      <alignment horizontal="center" vertical="center" wrapText="1"/>
    </xf>
    <xf numFmtId="0" fontId="41" fillId="0" borderId="45" xfId="540" applyFont="1" applyBorder="1" applyAlignment="1">
      <alignment horizontal="center" vertical="center" wrapText="1"/>
    </xf>
    <xf numFmtId="0" fontId="41" fillId="0" borderId="38" xfId="540" applyFont="1" applyBorder="1" applyAlignment="1">
      <alignment horizontal="center" vertical="center" wrapText="1"/>
    </xf>
    <xf numFmtId="0" fontId="73" fillId="0" borderId="34" xfId="540" applyFont="1" applyBorder="1" applyAlignment="1">
      <alignment horizontal="center" vertical="top" wrapText="1"/>
    </xf>
    <xf numFmtId="0" fontId="73" fillId="0" borderId="35" xfId="540" applyFont="1" applyBorder="1" applyAlignment="1">
      <alignment horizontal="center" vertical="top" wrapText="1"/>
    </xf>
    <xf numFmtId="0" fontId="73" fillId="0" borderId="36" xfId="540" applyFont="1" applyBorder="1" applyAlignment="1">
      <alignment horizontal="center" vertical="top" wrapText="1"/>
    </xf>
    <xf numFmtId="0" fontId="62" fillId="0" borderId="34" xfId="540" applyFont="1" applyBorder="1" applyAlignment="1">
      <alignment horizontal="center" vertical="center"/>
    </xf>
    <xf numFmtId="0" fontId="62" fillId="0" borderId="35" xfId="540" applyFont="1" applyBorder="1" applyAlignment="1">
      <alignment horizontal="center" vertical="center"/>
    </xf>
    <xf numFmtId="0" fontId="62" fillId="0" borderId="36" xfId="540" applyFont="1" applyBorder="1" applyAlignment="1">
      <alignment horizontal="center" vertical="center"/>
    </xf>
    <xf numFmtId="0" fontId="73" fillId="0" borderId="10" xfId="540" applyFont="1" applyBorder="1" applyAlignment="1">
      <alignment horizontal="center" vertical="center" wrapText="1"/>
    </xf>
    <xf numFmtId="0" fontId="41" fillId="0" borderId="10" xfId="540" applyFont="1" applyBorder="1" applyAlignment="1">
      <alignment horizontal="center" vertical="center" wrapText="1"/>
    </xf>
    <xf numFmtId="0" fontId="76" fillId="0" borderId="12" xfId="540" applyFont="1" applyBorder="1" applyAlignment="1">
      <alignment horizontal="center" vertical="center" wrapText="1"/>
    </xf>
    <xf numFmtId="1" fontId="80" fillId="25" borderId="20" xfId="0" applyNumberFormat="1" applyFont="1" applyFill="1" applyBorder="1" applyAlignment="1">
      <alignment horizontal="center" vertical="center"/>
    </xf>
    <xf numFmtId="1" fontId="80" fillId="25" borderId="0" xfId="0" applyNumberFormat="1" applyFont="1" applyFill="1" applyBorder="1" applyAlignment="1">
      <alignment horizontal="center" vertical="center"/>
    </xf>
    <xf numFmtId="1" fontId="80" fillId="25" borderId="53" xfId="0" applyNumberFormat="1" applyFont="1" applyFill="1" applyBorder="1" applyAlignment="1">
      <alignment horizontal="center" vertical="center"/>
    </xf>
    <xf numFmtId="0" fontId="79" fillId="25" borderId="20" xfId="0" applyFont="1" applyFill="1" applyBorder="1" applyAlignment="1">
      <alignment horizontal="center" vertical="center"/>
    </xf>
    <xf numFmtId="0" fontId="79" fillId="25" borderId="0" xfId="0" applyFont="1" applyFill="1" applyBorder="1" applyAlignment="1">
      <alignment horizontal="center" vertical="center"/>
    </xf>
    <xf numFmtId="0" fontId="79" fillId="25" borderId="53" xfId="0" applyFont="1" applyFill="1" applyBorder="1" applyAlignment="1">
      <alignment horizontal="center" vertical="center"/>
    </xf>
    <xf numFmtId="0" fontId="80" fillId="25" borderId="52" xfId="0" applyNumberFormat="1" applyFont="1" applyFill="1" applyBorder="1" applyAlignment="1">
      <alignment horizontal="center" vertical="center"/>
    </xf>
    <xf numFmtId="0" fontId="80" fillId="25" borderId="0" xfId="0" applyNumberFormat="1" applyFont="1" applyFill="1" applyBorder="1" applyAlignment="1">
      <alignment horizontal="center" vertical="center"/>
    </xf>
    <xf numFmtId="0" fontId="80" fillId="25" borderId="53" xfId="0" applyNumberFormat="1" applyFont="1" applyFill="1" applyBorder="1" applyAlignment="1">
      <alignment horizontal="center" vertical="center"/>
    </xf>
    <xf numFmtId="0" fontId="80" fillId="0" borderId="46" xfId="0" applyNumberFormat="1" applyFont="1" applyFill="1" applyBorder="1" applyAlignment="1">
      <alignment horizontal="center" vertical="center"/>
    </xf>
    <xf numFmtId="0" fontId="80" fillId="0" borderId="47" xfId="0" applyNumberFormat="1" applyFont="1" applyFill="1" applyBorder="1" applyAlignment="1">
      <alignment horizontal="center" vertical="center"/>
    </xf>
    <xf numFmtId="0" fontId="80" fillId="0" borderId="48" xfId="0" applyNumberFormat="1" applyFont="1" applyFill="1" applyBorder="1" applyAlignment="1">
      <alignment horizontal="center" vertical="center"/>
    </xf>
    <xf numFmtId="0" fontId="73" fillId="0" borderId="44" xfId="540" applyFont="1" applyFill="1" applyBorder="1" applyAlignment="1">
      <alignment horizontal="center" vertical="center" wrapText="1"/>
    </xf>
    <xf numFmtId="0" fontId="73" fillId="0" borderId="45" xfId="540" applyFont="1" applyFill="1" applyBorder="1" applyAlignment="1">
      <alignment horizontal="center" vertical="center" wrapText="1"/>
    </xf>
    <xf numFmtId="0" fontId="73" fillId="0" borderId="38" xfId="54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8" fillId="0" borderId="57" xfId="0" applyNumberFormat="1" applyFont="1" applyFill="1" applyBorder="1" applyAlignment="1">
      <alignment horizontal="center" vertical="center"/>
    </xf>
    <xf numFmtId="0" fontId="78" fillId="0" borderId="42" xfId="0" applyNumberFormat="1" applyFont="1" applyFill="1" applyBorder="1" applyAlignment="1">
      <alignment horizontal="center" vertical="center"/>
    </xf>
    <xf numFmtId="0" fontId="78" fillId="0" borderId="18" xfId="0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horizontal="center" vertical="center"/>
    </xf>
    <xf numFmtId="0" fontId="78" fillId="0" borderId="59" xfId="0" applyNumberFormat="1" applyFont="1" applyFill="1" applyBorder="1" applyAlignment="1">
      <alignment horizontal="center" vertical="center" textRotation="90" wrapText="1"/>
    </xf>
    <xf numFmtId="0" fontId="78" fillId="0" borderId="14" xfId="0" applyNumberFormat="1" applyFont="1" applyFill="1" applyBorder="1" applyAlignment="1">
      <alignment horizontal="center" vertical="center" textRotation="90" wrapText="1"/>
    </xf>
    <xf numFmtId="2" fontId="78" fillId="0" borderId="17" xfId="0" applyNumberFormat="1" applyFont="1" applyFill="1" applyBorder="1" applyAlignment="1">
      <alignment horizontal="center" vertical="center"/>
    </xf>
    <xf numFmtId="2" fontId="78" fillId="0" borderId="14" xfId="0" applyNumberFormat="1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>
      <alignment horizontal="center" vertical="center"/>
    </xf>
    <xf numFmtId="0" fontId="78" fillId="0" borderId="55" xfId="0" applyNumberFormat="1" applyFont="1" applyFill="1" applyBorder="1" applyAlignment="1">
      <alignment horizontal="center" vertical="center"/>
    </xf>
    <xf numFmtId="0" fontId="137" fillId="0" borderId="0" xfId="0" applyFont="1" applyAlignment="1">
      <alignment horizontal="center" wrapText="1"/>
    </xf>
    <xf numFmtId="0" fontId="73" fillId="28" borderId="13" xfId="0" applyFont="1" applyFill="1" applyBorder="1" applyAlignment="1">
      <alignment horizontal="center" vertical="center"/>
    </xf>
    <xf numFmtId="0" fontId="73" fillId="28" borderId="12" xfId="0" applyFont="1" applyFill="1" applyBorder="1" applyAlignment="1">
      <alignment horizontal="center" vertical="center"/>
    </xf>
    <xf numFmtId="0" fontId="73" fillId="28" borderId="27" xfId="0" applyFont="1" applyFill="1" applyBorder="1" applyAlignment="1">
      <alignment horizontal="center" vertical="center"/>
    </xf>
    <xf numFmtId="0" fontId="128" fillId="0" borderId="20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8" fillId="0" borderId="18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10" xfId="0" applyFont="1" applyFill="1" applyBorder="1" applyAlignment="1">
      <alignment horizontal="center" vertical="center" wrapText="1"/>
    </xf>
    <xf numFmtId="0" fontId="135" fillId="0" borderId="16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>
      <alignment horizontal="center" vertical="center" wrapText="1"/>
    </xf>
    <xf numFmtId="0" fontId="73" fillId="28" borderId="12" xfId="0" applyFont="1" applyFill="1" applyBorder="1" applyAlignment="1">
      <alignment horizontal="center" vertical="center" wrapText="1"/>
    </xf>
    <xf numFmtId="0" fontId="73" fillId="28" borderId="27" xfId="0" applyFont="1" applyFill="1" applyBorder="1" applyAlignment="1">
      <alignment horizontal="center" vertical="center" wrapText="1"/>
    </xf>
    <xf numFmtId="0" fontId="82" fillId="28" borderId="13" xfId="0" applyFont="1" applyFill="1" applyBorder="1" applyAlignment="1">
      <alignment horizontal="center" vertical="center"/>
    </xf>
    <xf numFmtId="0" fontId="82" fillId="28" borderId="12" xfId="0" applyFont="1" applyFill="1" applyBorder="1" applyAlignment="1">
      <alignment horizontal="center" vertical="center"/>
    </xf>
    <xf numFmtId="0" fontId="82" fillId="28" borderId="27" xfId="0" applyFont="1" applyFill="1" applyBorder="1" applyAlignment="1">
      <alignment horizontal="center" vertical="center"/>
    </xf>
    <xf numFmtId="0" fontId="99" fillId="0" borderId="13" xfId="453" applyFont="1" applyBorder="1" applyAlignment="1">
      <alignment horizontal="center" vertical="center" wrapText="1"/>
    </xf>
    <xf numFmtId="0" fontId="99" fillId="0" borderId="12" xfId="453" applyFont="1" applyBorder="1" applyAlignment="1">
      <alignment horizontal="center" vertical="center" wrapText="1"/>
    </xf>
    <xf numFmtId="0" fontId="99" fillId="0" borderId="27" xfId="453" applyFont="1" applyBorder="1" applyAlignment="1">
      <alignment horizontal="center" vertical="center" wrapText="1"/>
    </xf>
    <xf numFmtId="0" fontId="64" fillId="0" borderId="0" xfId="540" applyFont="1" applyFill="1" applyBorder="1" applyAlignment="1">
      <alignment horizontal="center" vertical="center" wrapText="1"/>
    </xf>
    <xf numFmtId="0" fontId="64" fillId="0" borderId="0" xfId="629" applyFont="1" applyAlignment="1">
      <alignment horizontal="center" vertical="center" wrapText="1"/>
    </xf>
    <xf numFmtId="0" fontId="90" fillId="0" borderId="0" xfId="510" applyFont="1" applyAlignment="1">
      <alignment horizontal="center"/>
    </xf>
    <xf numFmtId="0" fontId="34" fillId="0" borderId="0" xfId="510" applyFont="1" applyAlignment="1">
      <alignment horizontal="center"/>
    </xf>
    <xf numFmtId="0" fontId="93" fillId="0" borderId="19" xfId="539" applyFont="1" applyBorder="1" applyAlignment="1">
      <alignment horizontal="center" vertical="center" wrapText="1"/>
    </xf>
    <xf numFmtId="0" fontId="93" fillId="0" borderId="25" xfId="539" applyFont="1" applyBorder="1" applyAlignment="1">
      <alignment horizontal="center" vertical="center" wrapText="1"/>
    </xf>
    <xf numFmtId="0" fontId="93" fillId="0" borderId="21" xfId="539" applyFont="1" applyBorder="1" applyAlignment="1">
      <alignment horizontal="center" vertical="center" wrapText="1"/>
    </xf>
    <xf numFmtId="0" fontId="93" fillId="0" borderId="16" xfId="539" applyFont="1" applyBorder="1" applyAlignment="1">
      <alignment horizontal="center" vertical="center" wrapText="1"/>
    </xf>
    <xf numFmtId="0" fontId="40" fillId="0" borderId="15" xfId="539" applyFont="1" applyBorder="1" applyAlignment="1">
      <alignment horizontal="center" vertical="center" wrapText="1"/>
    </xf>
    <xf numFmtId="0" fontId="40" fillId="0" borderId="17" xfId="539" applyFont="1" applyBorder="1" applyAlignment="1">
      <alignment horizontal="center" vertical="center" wrapText="1"/>
    </xf>
    <xf numFmtId="0" fontId="40" fillId="0" borderId="14" xfId="539" applyFont="1" applyBorder="1" applyAlignment="1">
      <alignment horizontal="center" vertical="center" wrapText="1"/>
    </xf>
    <xf numFmtId="0" fontId="91" fillId="0" borderId="15" xfId="510" applyFont="1" applyBorder="1" applyAlignment="1">
      <alignment horizontal="center" vertical="center" wrapText="1"/>
    </xf>
    <xf numFmtId="0" fontId="91" fillId="0" borderId="17" xfId="510" applyFont="1" applyBorder="1" applyAlignment="1">
      <alignment horizontal="center" vertical="center" wrapText="1"/>
    </xf>
    <xf numFmtId="0" fontId="91" fillId="0" borderId="14" xfId="510" applyFont="1" applyBorder="1" applyAlignment="1">
      <alignment horizontal="center" vertical="center" wrapText="1"/>
    </xf>
    <xf numFmtId="0" fontId="92" fillId="0" borderId="15" xfId="510" applyFont="1" applyBorder="1" applyAlignment="1">
      <alignment horizontal="center" vertical="center" wrapText="1"/>
    </xf>
    <xf numFmtId="0" fontId="92" fillId="0" borderId="17" xfId="510" applyFont="1" applyBorder="1" applyAlignment="1">
      <alignment horizontal="center" vertical="center" wrapText="1"/>
    </xf>
    <xf numFmtId="0" fontId="92" fillId="0" borderId="14" xfId="510" applyFont="1" applyBorder="1" applyAlignment="1">
      <alignment horizontal="center" vertical="center" wrapText="1"/>
    </xf>
    <xf numFmtId="0" fontId="11" fillId="24" borderId="0" xfId="509" applyFont="1" applyFill="1" applyAlignment="1">
      <alignment horizontal="left" vertical="center" wrapText="1"/>
    </xf>
    <xf numFmtId="0" fontId="36" fillId="25" borderId="17" xfId="0" applyNumberFormat="1" applyFont="1" applyFill="1" applyBorder="1" applyAlignment="1">
      <alignment horizontal="center" vertical="center"/>
    </xf>
    <xf numFmtId="0" fontId="36" fillId="25" borderId="14" xfId="0" applyNumberFormat="1" applyFont="1" applyFill="1" applyBorder="1" applyAlignment="1">
      <alignment horizontal="center" vertical="center"/>
    </xf>
    <xf numFmtId="0" fontId="36" fillId="24" borderId="13" xfId="0" applyNumberFormat="1" applyFont="1" applyFill="1" applyBorder="1" applyAlignment="1">
      <alignment horizontal="center" vertical="center"/>
    </xf>
    <xf numFmtId="0" fontId="36" fillId="24" borderId="12" xfId="0" applyNumberFormat="1" applyFont="1" applyFill="1" applyBorder="1" applyAlignment="1">
      <alignment horizontal="center" vertical="center"/>
    </xf>
    <xf numFmtId="0" fontId="36" fillId="24" borderId="27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27" xfId="0" applyFont="1" applyFill="1" applyBorder="1" applyAlignment="1">
      <alignment horizontal="center"/>
    </xf>
    <xf numFmtId="0" fontId="98" fillId="24" borderId="13" xfId="0" applyFont="1" applyFill="1" applyBorder="1" applyAlignment="1">
      <alignment horizontal="center" vertical="center"/>
    </xf>
    <xf numFmtId="0" fontId="98" fillId="24" borderId="12" xfId="0" applyFont="1" applyFill="1" applyBorder="1" applyAlignment="1">
      <alignment horizontal="center" vertical="center"/>
    </xf>
    <xf numFmtId="0" fontId="98" fillId="24" borderId="27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100" fillId="0" borderId="0" xfId="510" applyFont="1" applyAlignment="1">
      <alignment horizontal="center"/>
    </xf>
    <xf numFmtId="0" fontId="101" fillId="0" borderId="0" xfId="510" applyFont="1" applyAlignment="1">
      <alignment horizontal="center"/>
    </xf>
    <xf numFmtId="0" fontId="64" fillId="0" borderId="13" xfId="538" applyFont="1" applyBorder="1" applyAlignment="1">
      <alignment horizontal="left" vertical="center"/>
    </xf>
    <xf numFmtId="0" fontId="64" fillId="0" borderId="12" xfId="538" applyFont="1" applyBorder="1" applyAlignment="1">
      <alignment horizontal="left" vertical="center"/>
    </xf>
    <xf numFmtId="0" fontId="64" fillId="0" borderId="27" xfId="538" applyFont="1" applyBorder="1" applyAlignment="1">
      <alignment horizontal="left" vertical="center"/>
    </xf>
    <xf numFmtId="0" fontId="103" fillId="0" borderId="0" xfId="629" applyFont="1" applyAlignment="1">
      <alignment horizontal="center" vertical="center" wrapText="1"/>
    </xf>
    <xf numFmtId="0" fontId="102" fillId="0" borderId="0" xfId="510" applyFont="1" applyAlignment="1">
      <alignment horizontal="center"/>
    </xf>
    <xf numFmtId="0" fontId="64" fillId="0" borderId="13" xfId="538" applyFont="1" applyBorder="1" applyAlignment="1">
      <alignment horizontal="center" vertical="center"/>
    </xf>
    <xf numFmtId="0" fontId="64" fillId="0" borderId="12" xfId="538" applyFont="1" applyBorder="1" applyAlignment="1">
      <alignment horizontal="center" vertical="center"/>
    </xf>
    <xf numFmtId="0" fontId="64" fillId="0" borderId="27" xfId="538" applyFont="1" applyBorder="1" applyAlignment="1">
      <alignment horizontal="center" vertical="center"/>
    </xf>
    <xf numFmtId="0" fontId="64" fillId="0" borderId="21" xfId="453" applyFont="1" applyBorder="1" applyAlignment="1">
      <alignment horizontal="center" vertical="center" wrapText="1"/>
    </xf>
    <xf numFmtId="0" fontId="64" fillId="0" borderId="10" xfId="453" applyFont="1" applyBorder="1" applyAlignment="1">
      <alignment horizontal="center" vertical="center" wrapText="1"/>
    </xf>
    <xf numFmtId="0" fontId="64" fillId="0" borderId="12" xfId="453" applyFont="1" applyBorder="1" applyAlignment="1">
      <alignment horizontal="center" vertical="center" wrapText="1"/>
    </xf>
    <xf numFmtId="0" fontId="64" fillId="0" borderId="27" xfId="453" applyFont="1" applyBorder="1" applyAlignment="1">
      <alignment horizontal="center" vertical="center" wrapText="1"/>
    </xf>
    <xf numFmtId="0" fontId="64" fillId="0" borderId="19" xfId="538" applyFont="1" applyBorder="1" applyAlignment="1">
      <alignment horizontal="center" vertical="center" wrapText="1"/>
    </xf>
    <xf numFmtId="0" fontId="64" fillId="0" borderId="24" xfId="538" applyFont="1" applyBorder="1" applyAlignment="1">
      <alignment horizontal="center" vertical="center" wrapText="1"/>
    </xf>
    <xf numFmtId="0" fontId="64" fillId="0" borderId="12" xfId="538" applyFont="1" applyBorder="1" applyAlignment="1">
      <alignment horizontal="center" vertical="center" wrapText="1"/>
    </xf>
    <xf numFmtId="0" fontId="64" fillId="0" borderId="27" xfId="538" applyFont="1" applyBorder="1" applyAlignment="1">
      <alignment horizontal="center" vertical="center" wrapText="1"/>
    </xf>
    <xf numFmtId="0" fontId="64" fillId="25" borderId="13" xfId="0" applyNumberFormat="1" applyFont="1" applyFill="1" applyBorder="1" applyAlignment="1">
      <alignment horizontal="center" vertical="center"/>
    </xf>
    <xf numFmtId="0" fontId="64" fillId="25" borderId="12" xfId="0" applyNumberFormat="1" applyFont="1" applyFill="1" applyBorder="1" applyAlignment="1">
      <alignment horizontal="center" vertical="center"/>
    </xf>
    <xf numFmtId="0" fontId="64" fillId="25" borderId="27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4" fillId="0" borderId="13" xfId="453" applyFont="1" applyBorder="1" applyAlignment="1">
      <alignment horizontal="center" vertical="center" wrapText="1"/>
    </xf>
    <xf numFmtId="0" fontId="109" fillId="0" borderId="13" xfId="538" applyFont="1" applyBorder="1" applyAlignment="1">
      <alignment horizontal="center" vertical="center"/>
    </xf>
    <xf numFmtId="0" fontId="109" fillId="0" borderId="12" xfId="538" applyFont="1" applyBorder="1" applyAlignment="1">
      <alignment horizontal="center" vertical="center"/>
    </xf>
    <xf numFmtId="0" fontId="109" fillId="0" borderId="27" xfId="538" applyFont="1" applyBorder="1" applyAlignment="1">
      <alignment horizontal="center" vertical="center"/>
    </xf>
    <xf numFmtId="0" fontId="82" fillId="25" borderId="13" xfId="0" applyFont="1" applyFill="1" applyBorder="1" applyAlignment="1">
      <alignment horizontal="center" vertical="center" wrapText="1"/>
    </xf>
    <xf numFmtId="0" fontId="82" fillId="25" borderId="12" xfId="0" applyFont="1" applyFill="1" applyBorder="1" applyAlignment="1">
      <alignment horizontal="center" vertical="center" wrapText="1"/>
    </xf>
    <xf numFmtId="0" fontId="82" fillId="25" borderId="27" xfId="0" applyFont="1" applyFill="1" applyBorder="1" applyAlignment="1">
      <alignment horizontal="center" vertical="center" wrapText="1"/>
    </xf>
    <xf numFmtId="0" fontId="68" fillId="25" borderId="11" xfId="0" applyNumberFormat="1" applyFont="1" applyFill="1" applyBorder="1" applyAlignment="1">
      <alignment horizontal="center" vertical="center"/>
    </xf>
    <xf numFmtId="0" fontId="77" fillId="25" borderId="13" xfId="0" applyFont="1" applyFill="1" applyBorder="1" applyAlignment="1">
      <alignment horizontal="center" vertical="center" wrapText="1"/>
    </xf>
    <xf numFmtId="0" fontId="77" fillId="25" borderId="12" xfId="0" applyFont="1" applyFill="1" applyBorder="1" applyAlignment="1">
      <alignment horizontal="center" vertical="center" wrapText="1"/>
    </xf>
    <xf numFmtId="0" fontId="77" fillId="25" borderId="27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27" xfId="0" applyFont="1" applyFill="1" applyBorder="1" applyAlignment="1">
      <alignment horizontal="center"/>
    </xf>
    <xf numFmtId="0" fontId="41" fillId="0" borderId="12" xfId="538" applyFont="1" applyBorder="1" applyAlignment="1">
      <alignment horizontal="center" vertical="center"/>
    </xf>
    <xf numFmtId="0" fontId="41" fillId="0" borderId="27" xfId="538" applyFont="1" applyBorder="1" applyAlignment="1">
      <alignment horizontal="center" vertical="center"/>
    </xf>
    <xf numFmtId="0" fontId="73" fillId="0" borderId="13" xfId="538" applyFont="1" applyBorder="1" applyAlignment="1">
      <alignment horizontal="center" vertical="center"/>
    </xf>
    <xf numFmtId="0" fontId="73" fillId="0" borderId="12" xfId="538" applyFont="1" applyBorder="1" applyAlignment="1">
      <alignment horizontal="center" vertical="center"/>
    </xf>
    <xf numFmtId="0" fontId="73" fillId="0" borderId="27" xfId="538" applyFont="1" applyBorder="1" applyAlignment="1">
      <alignment horizontal="center" vertical="center"/>
    </xf>
    <xf numFmtId="0" fontId="87" fillId="0" borderId="13" xfId="453" applyFont="1" applyBorder="1" applyAlignment="1">
      <alignment horizontal="center" vertical="center" wrapText="1"/>
    </xf>
    <xf numFmtId="0" fontId="87" fillId="0" borderId="12" xfId="453" applyFont="1" applyBorder="1" applyAlignment="1">
      <alignment horizontal="center" vertical="center" wrapText="1"/>
    </xf>
    <xf numFmtId="0" fontId="87" fillId="0" borderId="27" xfId="453" applyFont="1" applyBorder="1" applyAlignment="1">
      <alignment horizontal="center" vertical="center" wrapText="1"/>
    </xf>
    <xf numFmtId="0" fontId="73" fillId="0" borderId="0" xfId="540" applyFont="1" applyFill="1" applyBorder="1" applyAlignment="1">
      <alignment horizontal="center" vertical="center" wrapText="1"/>
    </xf>
    <xf numFmtId="0" fontId="41" fillId="0" borderId="0" xfId="629" applyFont="1" applyAlignment="1">
      <alignment horizontal="center" vertical="center" wrapText="1"/>
    </xf>
    <xf numFmtId="0" fontId="41" fillId="0" borderId="0" xfId="510" applyFont="1" applyAlignment="1">
      <alignment horizontal="center"/>
    </xf>
    <xf numFmtId="0" fontId="53" fillId="0" borderId="0" xfId="510" applyFont="1" applyAlignment="1">
      <alignment horizontal="center"/>
    </xf>
    <xf numFmtId="0" fontId="39" fillId="0" borderId="0" xfId="629" applyFont="1" applyAlignment="1">
      <alignment horizontal="right" vertical="top"/>
    </xf>
    <xf numFmtId="0" fontId="40" fillId="0" borderId="0" xfId="539" applyFont="1" applyBorder="1" applyAlignment="1">
      <alignment horizontal="center"/>
    </xf>
    <xf numFmtId="0" fontId="78" fillId="0" borderId="15" xfId="539" applyFont="1" applyBorder="1" applyAlignment="1">
      <alignment horizontal="center" vertical="center" wrapText="1"/>
    </xf>
    <xf numFmtId="0" fontId="78" fillId="0" borderId="17" xfId="539" applyFont="1" applyBorder="1" applyAlignment="1">
      <alignment horizontal="center" vertical="center" wrapText="1"/>
    </xf>
    <xf numFmtId="0" fontId="78" fillId="0" borderId="14" xfId="539" applyFont="1" applyBorder="1" applyAlignment="1">
      <alignment horizontal="center" vertical="center" wrapText="1"/>
    </xf>
    <xf numFmtId="0" fontId="75" fillId="0" borderId="15" xfId="510" applyFont="1" applyBorder="1" applyAlignment="1">
      <alignment horizontal="center" vertical="center" wrapText="1"/>
    </xf>
    <xf numFmtId="0" fontId="75" fillId="0" borderId="17" xfId="510" applyFont="1" applyBorder="1" applyAlignment="1">
      <alignment horizontal="center" vertical="center" wrapText="1"/>
    </xf>
    <xf numFmtId="0" fontId="75" fillId="0" borderId="14" xfId="510" applyFont="1" applyBorder="1" applyAlignment="1">
      <alignment horizontal="center" vertical="center" wrapText="1"/>
    </xf>
    <xf numFmtId="0" fontId="80" fillId="0" borderId="15" xfId="510" applyFont="1" applyBorder="1" applyAlignment="1">
      <alignment horizontal="center" vertical="center" wrapText="1"/>
    </xf>
    <xf numFmtId="0" fontId="80" fillId="0" borderId="17" xfId="510" applyFont="1" applyBorder="1" applyAlignment="1">
      <alignment horizontal="center" vertical="center" wrapText="1"/>
    </xf>
    <xf numFmtId="0" fontId="80" fillId="0" borderId="14" xfId="510" applyFont="1" applyBorder="1" applyAlignment="1">
      <alignment horizontal="center" vertical="center" wrapText="1"/>
    </xf>
    <xf numFmtId="0" fontId="78" fillId="0" borderId="19" xfId="539" applyFont="1" applyBorder="1" applyAlignment="1">
      <alignment horizontal="center" vertical="center" wrapText="1"/>
    </xf>
    <xf numFmtId="0" fontId="78" fillId="0" borderId="25" xfId="539" applyFont="1" applyBorder="1" applyAlignment="1">
      <alignment horizontal="center" vertical="center" wrapText="1"/>
    </xf>
    <xf numFmtId="0" fontId="78" fillId="0" borderId="21" xfId="539" applyFont="1" applyBorder="1" applyAlignment="1">
      <alignment horizontal="center" vertical="center" wrapText="1"/>
    </xf>
    <xf numFmtId="0" fontId="78" fillId="0" borderId="16" xfId="539" applyFont="1" applyBorder="1" applyAlignment="1">
      <alignment horizontal="center" vertical="center" wrapText="1"/>
    </xf>
    <xf numFmtId="0" fontId="128" fillId="0" borderId="44" xfId="0" applyFont="1" applyFill="1" applyBorder="1" applyAlignment="1">
      <alignment horizontal="center" vertical="center" wrapText="1"/>
    </xf>
    <xf numFmtId="0" fontId="128" fillId="0" borderId="45" xfId="0" applyFont="1" applyFill="1" applyBorder="1" applyAlignment="1">
      <alignment horizontal="center" vertical="center" wrapText="1"/>
    </xf>
    <xf numFmtId="0" fontId="128" fillId="0" borderId="38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wrapText="1"/>
    </xf>
    <xf numFmtId="0" fontId="39" fillId="28" borderId="13" xfId="0" applyFont="1" applyFill="1" applyBorder="1" applyAlignment="1">
      <alignment horizontal="center" vertical="center"/>
    </xf>
    <xf numFmtId="0" fontId="39" fillId="28" borderId="12" xfId="0" applyFont="1" applyFill="1" applyBorder="1" applyAlignment="1">
      <alignment horizontal="center" vertical="center"/>
    </xf>
    <xf numFmtId="0" fontId="39" fillId="28" borderId="27" xfId="0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center" vertical="center"/>
    </xf>
    <xf numFmtId="0" fontId="36" fillId="28" borderId="12" xfId="0" applyFont="1" applyFill="1" applyBorder="1" applyAlignment="1">
      <alignment horizontal="center" vertical="center"/>
    </xf>
    <xf numFmtId="0" fontId="36" fillId="28" borderId="27" xfId="0" applyFont="1" applyFill="1" applyBorder="1" applyAlignment="1">
      <alignment horizontal="center" vertical="center"/>
    </xf>
    <xf numFmtId="0" fontId="133" fillId="28" borderId="13" xfId="0" applyFont="1" applyFill="1" applyBorder="1" applyAlignment="1">
      <alignment horizontal="center" vertical="center"/>
    </xf>
    <xf numFmtId="0" fontId="133" fillId="28" borderId="12" xfId="0" applyFont="1" applyFill="1" applyBorder="1" applyAlignment="1">
      <alignment horizontal="center" vertical="center"/>
    </xf>
    <xf numFmtId="0" fontId="133" fillId="28" borderId="27" xfId="0" applyFont="1" applyFill="1" applyBorder="1" applyAlignment="1">
      <alignment horizontal="center" vertical="center"/>
    </xf>
    <xf numFmtId="0" fontId="138" fillId="0" borderId="52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 wrapText="1"/>
    </xf>
    <xf numFmtId="0" fontId="138" fillId="0" borderId="53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6" fillId="28" borderId="13" xfId="0" applyFont="1" applyFill="1" applyBorder="1" applyAlignment="1">
      <alignment horizontal="center" vertical="center" wrapText="1"/>
    </xf>
    <xf numFmtId="0" fontId="36" fillId="28" borderId="12" xfId="0" applyFont="1" applyFill="1" applyBorder="1" applyAlignment="1">
      <alignment horizontal="center" vertical="center" wrapText="1"/>
    </xf>
    <xf numFmtId="0" fontId="36" fillId="28" borderId="27" xfId="0" applyFont="1" applyFill="1" applyBorder="1" applyAlignment="1">
      <alignment horizontal="center" vertical="center" wrapText="1"/>
    </xf>
    <xf numFmtId="0" fontId="80" fillId="26" borderId="48" xfId="536" applyFont="1" applyFill="1" applyBorder="1" applyAlignment="1">
      <alignment horizontal="center" vertical="center"/>
    </xf>
    <xf numFmtId="0" fontId="80" fillId="26" borderId="35" xfId="536" applyFont="1" applyFill="1" applyBorder="1" applyAlignment="1">
      <alignment horizontal="center" vertical="center"/>
    </xf>
    <xf numFmtId="0" fontId="80" fillId="26" borderId="36" xfId="536" applyFont="1" applyFill="1" applyBorder="1" applyAlignment="1">
      <alignment horizontal="center" vertical="center"/>
    </xf>
    <xf numFmtId="0" fontId="80" fillId="26" borderId="48" xfId="0" applyFont="1" applyFill="1" applyBorder="1" applyAlignment="1">
      <alignment horizontal="center" vertical="center"/>
    </xf>
    <xf numFmtId="0" fontId="80" fillId="26" borderId="35" xfId="0" applyFont="1" applyFill="1" applyBorder="1" applyAlignment="1">
      <alignment horizontal="center" vertical="center"/>
    </xf>
    <xf numFmtId="0" fontId="80" fillId="26" borderId="36" xfId="0" applyFont="1" applyFill="1" applyBorder="1" applyAlignment="1">
      <alignment horizontal="center" vertical="center"/>
    </xf>
    <xf numFmtId="0" fontId="80" fillId="26" borderId="51" xfId="0" applyFont="1" applyFill="1" applyBorder="1" applyAlignment="1">
      <alignment horizontal="center" vertical="center"/>
    </xf>
    <xf numFmtId="0" fontId="82" fillId="0" borderId="34" xfId="536" applyFont="1" applyBorder="1" applyAlignment="1">
      <alignment horizontal="center" vertical="center" wrapText="1"/>
    </xf>
    <xf numFmtId="0" fontId="82" fillId="0" borderId="35" xfId="536" applyFont="1" applyBorder="1" applyAlignment="1">
      <alignment horizontal="center" vertical="center" wrapText="1"/>
    </xf>
    <xf numFmtId="0" fontId="82" fillId="26" borderId="35" xfId="0" applyFont="1" applyFill="1" applyBorder="1" applyAlignment="1">
      <alignment horizontal="center" vertical="center" wrapText="1"/>
    </xf>
    <xf numFmtId="0" fontId="82" fillId="26" borderId="53" xfId="0" applyFont="1" applyFill="1" applyBorder="1" applyAlignment="1">
      <alignment horizontal="center" vertical="center" wrapText="1"/>
    </xf>
    <xf numFmtId="49" fontId="82" fillId="0" borderId="52" xfId="536" applyNumberFormat="1" applyFont="1" applyBorder="1" applyAlignment="1">
      <alignment horizontal="center" vertical="center" wrapText="1"/>
    </xf>
    <xf numFmtId="49" fontId="82" fillId="0" borderId="0" xfId="536" applyNumberFormat="1" applyFont="1" applyBorder="1" applyAlignment="1">
      <alignment horizontal="center" vertical="center" wrapText="1"/>
    </xf>
    <xf numFmtId="49" fontId="82" fillId="0" borderId="53" xfId="536" applyNumberFormat="1" applyFont="1" applyBorder="1" applyAlignment="1">
      <alignment horizontal="center" vertical="center" wrapText="1"/>
    </xf>
    <xf numFmtId="0" fontId="80" fillId="0" borderId="73" xfId="536" applyFont="1" applyBorder="1" applyAlignment="1">
      <alignment horizontal="center" vertical="center"/>
    </xf>
    <xf numFmtId="0" fontId="80" fillId="0" borderId="70" xfId="536" applyFont="1" applyBorder="1" applyAlignment="1">
      <alignment horizontal="center" vertical="center"/>
    </xf>
    <xf numFmtId="0" fontId="80" fillId="0" borderId="67" xfId="536" applyFont="1" applyBorder="1" applyAlignment="1">
      <alignment horizontal="center" vertical="center"/>
    </xf>
    <xf numFmtId="0" fontId="80" fillId="0" borderId="59" xfId="536" applyFont="1" applyBorder="1" applyAlignment="1">
      <alignment horizontal="center" vertical="center" wrapText="1"/>
    </xf>
    <xf numFmtId="0" fontId="80" fillId="0" borderId="17" xfId="536" applyFont="1" applyBorder="1" applyAlignment="1">
      <alignment horizontal="center" vertical="center" wrapText="1"/>
    </xf>
    <xf numFmtId="0" fontId="80" fillId="0" borderId="14" xfId="536" applyFont="1" applyBorder="1" applyAlignment="1">
      <alignment horizontal="center" vertical="center" wrapText="1"/>
    </xf>
    <xf numFmtId="4" fontId="80" fillId="0" borderId="59" xfId="536" applyNumberFormat="1" applyFont="1" applyBorder="1" applyAlignment="1">
      <alignment horizontal="center" vertical="center" wrapText="1"/>
    </xf>
    <xf numFmtId="4" fontId="80" fillId="0" borderId="17" xfId="536" applyNumberFormat="1" applyFont="1" applyBorder="1" applyAlignment="1">
      <alignment horizontal="center" vertical="center" wrapText="1"/>
    </xf>
    <xf numFmtId="4" fontId="80" fillId="0" borderId="14" xfId="536" applyNumberFormat="1" applyFont="1" applyBorder="1" applyAlignment="1">
      <alignment horizontal="center" vertical="center" wrapText="1"/>
    </xf>
    <xf numFmtId="0" fontId="80" fillId="0" borderId="74" xfId="536" applyFont="1" applyBorder="1" applyAlignment="1">
      <alignment horizontal="center" vertical="center" wrapText="1"/>
    </xf>
    <xf numFmtId="0" fontId="80" fillId="0" borderId="38" xfId="536" applyFont="1" applyBorder="1" applyAlignment="1">
      <alignment horizontal="center" vertical="center" wrapText="1"/>
    </xf>
    <xf numFmtId="0" fontId="80" fillId="0" borderId="21" xfId="536" applyFont="1" applyBorder="1" applyAlignment="1">
      <alignment horizontal="center" vertical="center" wrapText="1"/>
    </xf>
    <xf numFmtId="0" fontId="80" fillId="0" borderId="55" xfId="536" applyFont="1" applyBorder="1" applyAlignment="1">
      <alignment horizontal="center" vertical="center" wrapText="1"/>
    </xf>
    <xf numFmtId="4" fontId="80" fillId="0" borderId="15" xfId="536" applyNumberFormat="1" applyFont="1" applyBorder="1" applyAlignment="1">
      <alignment horizontal="center" vertical="center" wrapText="1"/>
    </xf>
    <xf numFmtId="1" fontId="80" fillId="0" borderId="31" xfId="536" applyNumberFormat="1" applyFont="1" applyBorder="1" applyAlignment="1">
      <alignment horizontal="center" vertical="center"/>
    </xf>
    <xf numFmtId="1" fontId="80" fillId="0" borderId="71" xfId="536" applyNumberFormat="1" applyFont="1" applyBorder="1" applyAlignment="1">
      <alignment horizontal="center" vertical="center"/>
    </xf>
    <xf numFmtId="1" fontId="80" fillId="0" borderId="72" xfId="536" applyNumberFormat="1" applyFont="1" applyBorder="1" applyAlignment="1">
      <alignment horizontal="center" vertical="center"/>
    </xf>
    <xf numFmtId="0" fontId="113" fillId="0" borderId="10" xfId="636" applyFont="1" applyBorder="1" applyAlignment="1">
      <alignment horizontal="center" vertical="center" wrapText="1"/>
    </xf>
    <xf numFmtId="0" fontId="111" fillId="0" borderId="0" xfId="542" applyFont="1" applyFill="1" applyAlignment="1">
      <alignment horizontal="center" wrapText="1"/>
    </xf>
    <xf numFmtId="0" fontId="116" fillId="0" borderId="0" xfId="636" applyNumberFormat="1" applyFont="1" applyBorder="1" applyAlignment="1">
      <alignment horizontal="center" vertical="center" wrapText="1"/>
    </xf>
    <xf numFmtId="0" fontId="113" fillId="0" borderId="0" xfId="636" applyNumberFormat="1" applyFont="1" applyBorder="1" applyAlignment="1">
      <alignment horizontal="center" vertical="center" wrapText="1"/>
    </xf>
    <xf numFmtId="0" fontId="113" fillId="0" borderId="0" xfId="636" applyFont="1" applyAlignment="1">
      <alignment horizontal="center" wrapText="1"/>
    </xf>
    <xf numFmtId="0" fontId="114" fillId="0" borderId="10" xfId="636" applyFont="1" applyBorder="1" applyAlignment="1">
      <alignment horizontal="left"/>
    </xf>
    <xf numFmtId="0" fontId="117" fillId="0" borderId="15" xfId="636" applyFont="1" applyBorder="1" applyAlignment="1">
      <alignment horizontal="center" vertical="top" wrapText="1"/>
    </xf>
    <xf numFmtId="0" fontId="117" fillId="0" borderId="14" xfId="636" applyFont="1" applyBorder="1" applyAlignment="1">
      <alignment wrapText="1"/>
    </xf>
    <xf numFmtId="0" fontId="117" fillId="0" borderId="15" xfId="636" applyFont="1" applyBorder="1" applyAlignment="1">
      <alignment horizontal="center" vertical="center" wrapText="1"/>
    </xf>
    <xf numFmtId="0" fontId="117" fillId="0" borderId="14" xfId="636" applyFont="1" applyBorder="1" applyAlignment="1">
      <alignment horizontal="center" vertical="center" wrapText="1"/>
    </xf>
  </cellXfs>
  <cellStyles count="637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20% - Акцент1" xfId="67"/>
    <cellStyle name="20% - Акцент2" xfId="68"/>
    <cellStyle name="20% - Акцент3" xfId="69"/>
    <cellStyle name="20% - Акцент4" xfId="70"/>
    <cellStyle name="20% - Акцент5" xfId="71"/>
    <cellStyle name="20% - Акцент6" xfId="72"/>
    <cellStyle name="40% - Accent1 2" xfId="73"/>
    <cellStyle name="40% - Accent1 2 2" xfId="74"/>
    <cellStyle name="40% - Accent1 2 3" xfId="75"/>
    <cellStyle name="40% - Accent1 2 4" xfId="76"/>
    <cellStyle name="40% - Accent1 2 5" xfId="77"/>
    <cellStyle name="40% - Accent1 3" xfId="78"/>
    <cellStyle name="40% - Accent1 4" xfId="79"/>
    <cellStyle name="40% - Accent1 4 2" xfId="80"/>
    <cellStyle name="40% - Accent1 5" xfId="81"/>
    <cellStyle name="40% - Accent1 6" xfId="82"/>
    <cellStyle name="40% - Accent1 7" xfId="83"/>
    <cellStyle name="40% - Accent2 2" xfId="84"/>
    <cellStyle name="40% - Accent2 2 2" xfId="85"/>
    <cellStyle name="40% - Accent2 2 3" xfId="86"/>
    <cellStyle name="40% - Accent2 2 4" xfId="87"/>
    <cellStyle name="40% - Accent2 2 5" xfId="88"/>
    <cellStyle name="40% - Accent2 3" xfId="89"/>
    <cellStyle name="40% - Accent2 4" xfId="90"/>
    <cellStyle name="40% - Accent2 4 2" xfId="91"/>
    <cellStyle name="40% - Accent2 5" xfId="92"/>
    <cellStyle name="40% - Accent2 6" xfId="93"/>
    <cellStyle name="40% - Accent2 7" xfId="94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3" xfId="100"/>
    <cellStyle name="40% - Accent3 4" xfId="101"/>
    <cellStyle name="40% - Accent3 4 2" xfId="102"/>
    <cellStyle name="40% - Accent3 5" xfId="103"/>
    <cellStyle name="40% - Accent3 6" xfId="104"/>
    <cellStyle name="40% - Accent3 7" xfId="105"/>
    <cellStyle name="40% - Accent4 2" xfId="106"/>
    <cellStyle name="40% - Accent4 2 2" xfId="107"/>
    <cellStyle name="40% - Accent4 2 3" xfId="108"/>
    <cellStyle name="40% - Accent4 2 4" xfId="109"/>
    <cellStyle name="40% - Accent4 2 5" xfId="110"/>
    <cellStyle name="40% - Accent4 3" xfId="111"/>
    <cellStyle name="40% - Accent4 4" xfId="112"/>
    <cellStyle name="40% - Accent4 4 2" xfId="113"/>
    <cellStyle name="40% - Accent4 5" xfId="114"/>
    <cellStyle name="40% - Accent4 6" xfId="115"/>
    <cellStyle name="40% - Accent4 7" xfId="116"/>
    <cellStyle name="40% - Accent5 2" xfId="117"/>
    <cellStyle name="40% - Accent5 2 2" xfId="118"/>
    <cellStyle name="40% - Accent5 2 3" xfId="119"/>
    <cellStyle name="40% - Accent5 2 4" xfId="120"/>
    <cellStyle name="40% - Accent5 2 5" xfId="121"/>
    <cellStyle name="40% - Accent5 3" xfId="122"/>
    <cellStyle name="40% - Accent5 4" xfId="123"/>
    <cellStyle name="40% - Accent5 4 2" xfId="124"/>
    <cellStyle name="40% - Accent5 5" xfId="125"/>
    <cellStyle name="40% - Accent5 6" xfId="126"/>
    <cellStyle name="40% - Accent5 7" xfId="127"/>
    <cellStyle name="40% - Accent6 2" xfId="128"/>
    <cellStyle name="40% - Accent6 2 2" xfId="129"/>
    <cellStyle name="40% - Accent6 2 3" xfId="130"/>
    <cellStyle name="40% - Accent6 2 4" xfId="131"/>
    <cellStyle name="40% - Accent6 2 5" xfId="132"/>
    <cellStyle name="40% - Accent6 3" xfId="133"/>
    <cellStyle name="40% - Accent6 4" xfId="134"/>
    <cellStyle name="40% - Accent6 4 2" xfId="135"/>
    <cellStyle name="40% - Accent6 5" xfId="136"/>
    <cellStyle name="40% - Accent6 6" xfId="137"/>
    <cellStyle name="40% - Accent6 7" xfId="138"/>
    <cellStyle name="40% - Акцент1" xfId="139"/>
    <cellStyle name="40% - Акцент2" xfId="140"/>
    <cellStyle name="40% - Акцент3" xfId="141"/>
    <cellStyle name="40% - Акцент4" xfId="142"/>
    <cellStyle name="40% - Акцент5" xfId="143"/>
    <cellStyle name="40% - Акцент6" xfId="144"/>
    <cellStyle name="60% - Accent1 2" xfId="145"/>
    <cellStyle name="60% - Accent1 2 2" xfId="146"/>
    <cellStyle name="60% - Accent1 2 3" xfId="147"/>
    <cellStyle name="60% - Accent1 2 4" xfId="148"/>
    <cellStyle name="60% - Accent1 2 5" xfId="149"/>
    <cellStyle name="60% - Accent1 3" xfId="150"/>
    <cellStyle name="60% - Accent1 4" xfId="151"/>
    <cellStyle name="60% - Accent1 4 2" xfId="152"/>
    <cellStyle name="60% - Accent1 5" xfId="153"/>
    <cellStyle name="60% - Accent1 6" xfId="154"/>
    <cellStyle name="60% - Accent1 7" xfId="155"/>
    <cellStyle name="60% - Accent2 2" xfId="156"/>
    <cellStyle name="60% - Accent2 2 2" xfId="157"/>
    <cellStyle name="60% - Accent2 2 3" xfId="158"/>
    <cellStyle name="60% - Accent2 2 4" xfId="159"/>
    <cellStyle name="60% - Accent2 2 5" xfId="160"/>
    <cellStyle name="60% - Accent2 3" xfId="161"/>
    <cellStyle name="60% - Accent2 4" xfId="162"/>
    <cellStyle name="60% - Accent2 4 2" xfId="163"/>
    <cellStyle name="60% - Accent2 5" xfId="164"/>
    <cellStyle name="60% - Accent2 6" xfId="165"/>
    <cellStyle name="60% - Accent2 7" xfId="166"/>
    <cellStyle name="60% - Accent3 2" xfId="167"/>
    <cellStyle name="60% - Accent3 2 2" xfId="168"/>
    <cellStyle name="60% - Accent3 2 3" xfId="169"/>
    <cellStyle name="60% - Accent3 2 4" xfId="170"/>
    <cellStyle name="60% - Accent3 2 5" xfId="171"/>
    <cellStyle name="60% - Accent3 3" xfId="172"/>
    <cellStyle name="60% - Accent3 4" xfId="173"/>
    <cellStyle name="60% - Accent3 4 2" xfId="174"/>
    <cellStyle name="60% - Accent3 5" xfId="175"/>
    <cellStyle name="60% - Accent3 6" xfId="176"/>
    <cellStyle name="60% - Accent3 7" xfId="177"/>
    <cellStyle name="60% - Accent4 2" xfId="178"/>
    <cellStyle name="60% - Accent4 2 2" xfId="179"/>
    <cellStyle name="60% - Accent4 2 3" xfId="180"/>
    <cellStyle name="60% - Accent4 2 4" xfId="181"/>
    <cellStyle name="60% - Accent4 2 5" xfId="182"/>
    <cellStyle name="60% - Accent4 3" xfId="183"/>
    <cellStyle name="60% - Accent4 4" xfId="184"/>
    <cellStyle name="60% - Accent4 4 2" xfId="185"/>
    <cellStyle name="60% - Accent4 5" xfId="186"/>
    <cellStyle name="60% - Accent4 6" xfId="187"/>
    <cellStyle name="60% - Accent4 7" xfId="188"/>
    <cellStyle name="60% - Accent5 2" xfId="189"/>
    <cellStyle name="60% - Accent5 2 2" xfId="190"/>
    <cellStyle name="60% - Accent5 2 3" xfId="191"/>
    <cellStyle name="60% - Accent5 2 4" xfId="192"/>
    <cellStyle name="60% - Accent5 2 5" xfId="193"/>
    <cellStyle name="60% - Accent5 3" xfId="194"/>
    <cellStyle name="60% - Accent5 4" xfId="195"/>
    <cellStyle name="60% - Accent5 4 2" xfId="196"/>
    <cellStyle name="60% - Accent5 5" xfId="197"/>
    <cellStyle name="60% - Accent5 6" xfId="198"/>
    <cellStyle name="60% - Accent5 7" xfId="199"/>
    <cellStyle name="60% - Accent6 2" xfId="200"/>
    <cellStyle name="60% - Accent6 2 2" xfId="201"/>
    <cellStyle name="60% - Accent6 2 3" xfId="202"/>
    <cellStyle name="60% - Accent6 2 4" xfId="203"/>
    <cellStyle name="60% - Accent6 2 5" xfId="204"/>
    <cellStyle name="60% - Accent6 3" xfId="205"/>
    <cellStyle name="60% - Accent6 4" xfId="206"/>
    <cellStyle name="60% - Accent6 4 2" xfId="207"/>
    <cellStyle name="60% - Accent6 5" xfId="208"/>
    <cellStyle name="60% - Accent6 6" xfId="209"/>
    <cellStyle name="60% - Accent6 7" xfId="210"/>
    <cellStyle name="60% - Акцент1" xfId="211"/>
    <cellStyle name="60% - Акцент2" xfId="212"/>
    <cellStyle name="60% - Акцент3" xfId="213"/>
    <cellStyle name="60% - Акцент4" xfId="214"/>
    <cellStyle name="60% - Акцент5" xfId="215"/>
    <cellStyle name="60% - Акцент6" xfId="216"/>
    <cellStyle name="Accent1 2" xfId="217"/>
    <cellStyle name="Accent1 2 2" xfId="218"/>
    <cellStyle name="Accent1 2 3" xfId="219"/>
    <cellStyle name="Accent1 2 4" xfId="220"/>
    <cellStyle name="Accent1 2 5" xfId="221"/>
    <cellStyle name="Accent1 3" xfId="222"/>
    <cellStyle name="Accent1 4" xfId="223"/>
    <cellStyle name="Accent1 4 2" xfId="224"/>
    <cellStyle name="Accent1 5" xfId="225"/>
    <cellStyle name="Accent1 6" xfId="226"/>
    <cellStyle name="Accent1 7" xfId="227"/>
    <cellStyle name="Accent2 2" xfId="228"/>
    <cellStyle name="Accent2 2 2" xfId="229"/>
    <cellStyle name="Accent2 2 3" xfId="230"/>
    <cellStyle name="Accent2 2 4" xfId="231"/>
    <cellStyle name="Accent2 2 5" xfId="232"/>
    <cellStyle name="Accent2 3" xfId="233"/>
    <cellStyle name="Accent2 4" xfId="234"/>
    <cellStyle name="Accent2 4 2" xfId="235"/>
    <cellStyle name="Accent2 5" xfId="236"/>
    <cellStyle name="Accent2 6" xfId="237"/>
    <cellStyle name="Accent2 7" xfId="238"/>
    <cellStyle name="Accent3 2" xfId="239"/>
    <cellStyle name="Accent3 2 2" xfId="240"/>
    <cellStyle name="Accent3 2 3" xfId="241"/>
    <cellStyle name="Accent3 2 4" xfId="242"/>
    <cellStyle name="Accent3 2 5" xfId="243"/>
    <cellStyle name="Accent3 3" xfId="244"/>
    <cellStyle name="Accent3 4" xfId="245"/>
    <cellStyle name="Accent3 4 2" xfId="246"/>
    <cellStyle name="Accent3 5" xfId="247"/>
    <cellStyle name="Accent3 6" xfId="248"/>
    <cellStyle name="Accent3 7" xfId="249"/>
    <cellStyle name="Accent4 2" xfId="250"/>
    <cellStyle name="Accent4 2 2" xfId="251"/>
    <cellStyle name="Accent4 2 3" xfId="252"/>
    <cellStyle name="Accent4 2 4" xfId="253"/>
    <cellStyle name="Accent4 2 5" xfId="254"/>
    <cellStyle name="Accent4 3" xfId="255"/>
    <cellStyle name="Accent4 4" xfId="256"/>
    <cellStyle name="Accent4 4 2" xfId="257"/>
    <cellStyle name="Accent4 5" xfId="258"/>
    <cellStyle name="Accent4 6" xfId="259"/>
    <cellStyle name="Accent4 7" xfId="260"/>
    <cellStyle name="Accent5 2" xfId="261"/>
    <cellStyle name="Accent5 2 2" xfId="262"/>
    <cellStyle name="Accent5 2 3" xfId="263"/>
    <cellStyle name="Accent5 2 4" xfId="264"/>
    <cellStyle name="Accent5 2 5" xfId="265"/>
    <cellStyle name="Accent5 3" xfId="266"/>
    <cellStyle name="Accent5 4" xfId="267"/>
    <cellStyle name="Accent5 4 2" xfId="268"/>
    <cellStyle name="Accent5 5" xfId="269"/>
    <cellStyle name="Accent5 6" xfId="270"/>
    <cellStyle name="Accent5 7" xfId="271"/>
    <cellStyle name="Accent6 2" xfId="272"/>
    <cellStyle name="Accent6 2 2" xfId="273"/>
    <cellStyle name="Accent6 2 3" xfId="274"/>
    <cellStyle name="Accent6 2 4" xfId="275"/>
    <cellStyle name="Accent6 2 5" xfId="276"/>
    <cellStyle name="Accent6 3" xfId="277"/>
    <cellStyle name="Accent6 4" xfId="278"/>
    <cellStyle name="Accent6 4 2" xfId="279"/>
    <cellStyle name="Accent6 5" xfId="280"/>
    <cellStyle name="Accent6 6" xfId="281"/>
    <cellStyle name="Accent6 7" xfId="282"/>
    <cellStyle name="Bad 2" xfId="283"/>
    <cellStyle name="Bad 2 2" xfId="284"/>
    <cellStyle name="Bad 2 3" xfId="285"/>
    <cellStyle name="Bad 2 4" xfId="286"/>
    <cellStyle name="Bad 2 5" xfId="287"/>
    <cellStyle name="Bad 3" xfId="288"/>
    <cellStyle name="Bad 4" xfId="289"/>
    <cellStyle name="Bad 4 2" xfId="290"/>
    <cellStyle name="Bad 5" xfId="291"/>
    <cellStyle name="Bad 6" xfId="292"/>
    <cellStyle name="Bad 7" xfId="293"/>
    <cellStyle name="Calculation 2" xfId="294"/>
    <cellStyle name="Calculation 2 2" xfId="295"/>
    <cellStyle name="Calculation 2 3" xfId="296"/>
    <cellStyle name="Calculation 2 4" xfId="297"/>
    <cellStyle name="Calculation 2 5" xfId="298"/>
    <cellStyle name="Calculation 2_axalq.skola" xfId="299"/>
    <cellStyle name="Calculation 3" xfId="300"/>
    <cellStyle name="Calculation 4" xfId="301"/>
    <cellStyle name="Calculation 4 2" xfId="302"/>
    <cellStyle name="Calculation 4_axalq.skola" xfId="303"/>
    <cellStyle name="Calculation 5" xfId="304"/>
    <cellStyle name="Calculation 6" xfId="305"/>
    <cellStyle name="Calculation 7" xfId="306"/>
    <cellStyle name="Check Cell 2" xfId="307"/>
    <cellStyle name="Check Cell 2 2" xfId="308"/>
    <cellStyle name="Check Cell 2 3" xfId="309"/>
    <cellStyle name="Check Cell 2 4" xfId="310"/>
    <cellStyle name="Check Cell 2 5" xfId="311"/>
    <cellStyle name="Check Cell 2_axalq.skola" xfId="312"/>
    <cellStyle name="Check Cell 3" xfId="313"/>
    <cellStyle name="Check Cell 4" xfId="314"/>
    <cellStyle name="Check Cell 4 2" xfId="315"/>
    <cellStyle name="Check Cell 4_axalq.skola" xfId="316"/>
    <cellStyle name="Check Cell 5" xfId="317"/>
    <cellStyle name="Check Cell 6" xfId="318"/>
    <cellStyle name="Check Cell 7" xfId="319"/>
    <cellStyle name="Comma" xfId="320" builtinId="3"/>
    <cellStyle name="Comma 10" xfId="321"/>
    <cellStyle name="Comma 11" xfId="322"/>
    <cellStyle name="Comma 12" xfId="323"/>
    <cellStyle name="Comma 13" xfId="324"/>
    <cellStyle name="Comma 14" xfId="325"/>
    <cellStyle name="Comma 15" xfId="326"/>
    <cellStyle name="Comma 2" xfId="327"/>
    <cellStyle name="Comma 2 2" xfId="328"/>
    <cellStyle name="Comma 2 3" xfId="329"/>
    <cellStyle name="Comma 2_B-3 EREKLE  II  Loti III" xfId="330"/>
    <cellStyle name="Comma 3" xfId="331"/>
    <cellStyle name="Comma 4" xfId="332"/>
    <cellStyle name="Comma 5" xfId="333"/>
    <cellStyle name="Comma 6" xfId="334"/>
    <cellStyle name="Comma 7" xfId="335"/>
    <cellStyle name="Comma 8" xfId="336"/>
    <cellStyle name="Comma 9" xfId="337"/>
    <cellStyle name="Comma_1" xfId="338"/>
    <cellStyle name="Comma_5" xfId="339"/>
    <cellStyle name="Comma_6" xfId="340"/>
    <cellStyle name="Comma_RKINIGZA" xfId="341"/>
    <cellStyle name="Currency 2" xfId="342"/>
    <cellStyle name="Explanatory Text 2" xfId="343"/>
    <cellStyle name="Explanatory Text 2 2" xfId="344"/>
    <cellStyle name="Explanatory Text 2 3" xfId="345"/>
    <cellStyle name="Explanatory Text 2 4" xfId="346"/>
    <cellStyle name="Explanatory Text 2 5" xfId="347"/>
    <cellStyle name="Explanatory Text 3" xfId="348"/>
    <cellStyle name="Explanatory Text 4" xfId="349"/>
    <cellStyle name="Explanatory Text 4 2" xfId="350"/>
    <cellStyle name="Explanatory Text 5" xfId="351"/>
    <cellStyle name="Explanatory Text 6" xfId="352"/>
    <cellStyle name="Explanatory Text 7" xfId="353"/>
    <cellStyle name="Good 2" xfId="354"/>
    <cellStyle name="Good 2 2" xfId="355"/>
    <cellStyle name="Good 2 3" xfId="356"/>
    <cellStyle name="Good 2 4" xfId="357"/>
    <cellStyle name="Good 2 5" xfId="358"/>
    <cellStyle name="Good 3" xfId="359"/>
    <cellStyle name="Good 4" xfId="360"/>
    <cellStyle name="Good 4 2" xfId="361"/>
    <cellStyle name="Good 5" xfId="362"/>
    <cellStyle name="Good 6" xfId="363"/>
    <cellStyle name="Good 7" xfId="364"/>
    <cellStyle name="Heading 1 2" xfId="365"/>
    <cellStyle name="Heading 1 2 2" xfId="366"/>
    <cellStyle name="Heading 1 2 3" xfId="367"/>
    <cellStyle name="Heading 1 2 4" xfId="368"/>
    <cellStyle name="Heading 1 2 5" xfId="369"/>
    <cellStyle name="Heading 1 2_axalq.skola" xfId="370"/>
    <cellStyle name="Heading 1 3" xfId="371"/>
    <cellStyle name="Heading 1 4" xfId="372"/>
    <cellStyle name="Heading 1 4 2" xfId="373"/>
    <cellStyle name="Heading 1 4_axalq.skola" xfId="374"/>
    <cellStyle name="Heading 1 5" xfId="375"/>
    <cellStyle name="Heading 1 6" xfId="376"/>
    <cellStyle name="Heading 1 7" xfId="377"/>
    <cellStyle name="Heading 2 2" xfId="378"/>
    <cellStyle name="Heading 2 2 2" xfId="379"/>
    <cellStyle name="Heading 2 2 3" xfId="380"/>
    <cellStyle name="Heading 2 2 4" xfId="381"/>
    <cellStyle name="Heading 2 2 5" xfId="382"/>
    <cellStyle name="Heading 2 2_axalq.skola" xfId="383"/>
    <cellStyle name="Heading 2 3" xfId="384"/>
    <cellStyle name="Heading 2 4" xfId="385"/>
    <cellStyle name="Heading 2 4 2" xfId="386"/>
    <cellStyle name="Heading 2 4_axalq.skola" xfId="387"/>
    <cellStyle name="Heading 2 5" xfId="388"/>
    <cellStyle name="Heading 2 6" xfId="389"/>
    <cellStyle name="Heading 2 7" xfId="390"/>
    <cellStyle name="Heading 3 2" xfId="391"/>
    <cellStyle name="Heading 3 2 2" xfId="392"/>
    <cellStyle name="Heading 3 2 3" xfId="393"/>
    <cellStyle name="Heading 3 2 4" xfId="394"/>
    <cellStyle name="Heading 3 2 5" xfId="395"/>
    <cellStyle name="Heading 3 2_axalq.skola" xfId="396"/>
    <cellStyle name="Heading 3 3" xfId="397"/>
    <cellStyle name="Heading 3 4" xfId="398"/>
    <cellStyle name="Heading 3 4 2" xfId="399"/>
    <cellStyle name="Heading 3 4_axalq.skola" xfId="400"/>
    <cellStyle name="Heading 3 5" xfId="401"/>
    <cellStyle name="Heading 3 6" xfId="402"/>
    <cellStyle name="Heading 3 7" xfId="403"/>
    <cellStyle name="Heading 4 2" xfId="404"/>
    <cellStyle name="Heading 4 2 2" xfId="405"/>
    <cellStyle name="Heading 4 2 3" xfId="406"/>
    <cellStyle name="Heading 4 2 4" xfId="407"/>
    <cellStyle name="Heading 4 2 5" xfId="408"/>
    <cellStyle name="Heading 4 3" xfId="409"/>
    <cellStyle name="Heading 4 4" xfId="410"/>
    <cellStyle name="Heading 4 4 2" xfId="411"/>
    <cellStyle name="Heading 4 5" xfId="412"/>
    <cellStyle name="Heading 4 6" xfId="413"/>
    <cellStyle name="Heading 4 7" xfId="414"/>
    <cellStyle name="Hyperlink 2" xfId="415"/>
    <cellStyle name="Input 2" xfId="416"/>
    <cellStyle name="Input 2 2" xfId="417"/>
    <cellStyle name="Input 2 3" xfId="418"/>
    <cellStyle name="Input 2 4" xfId="419"/>
    <cellStyle name="Input 2 5" xfId="420"/>
    <cellStyle name="Input 2_axalq.skola" xfId="421"/>
    <cellStyle name="Input 3" xfId="422"/>
    <cellStyle name="Input 4" xfId="423"/>
    <cellStyle name="Input 4 2" xfId="424"/>
    <cellStyle name="Input 4_axalq.skola" xfId="425"/>
    <cellStyle name="Input 5" xfId="426"/>
    <cellStyle name="Input 6" xfId="427"/>
    <cellStyle name="Input 7" xfId="428"/>
    <cellStyle name="Linked Cell 2" xfId="429"/>
    <cellStyle name="Linked Cell 2 2" xfId="430"/>
    <cellStyle name="Linked Cell 2 3" xfId="431"/>
    <cellStyle name="Linked Cell 2 4" xfId="432"/>
    <cellStyle name="Linked Cell 2 5" xfId="433"/>
    <cellStyle name="Linked Cell 2_axalq.skola" xfId="434"/>
    <cellStyle name="Linked Cell 3" xfId="435"/>
    <cellStyle name="Linked Cell 4" xfId="436"/>
    <cellStyle name="Linked Cell 4 2" xfId="437"/>
    <cellStyle name="Linked Cell 4_axalq.skola" xfId="438"/>
    <cellStyle name="Linked Cell 5" xfId="439"/>
    <cellStyle name="Linked Cell 6" xfId="440"/>
    <cellStyle name="Linked Cell 7" xfId="441"/>
    <cellStyle name="Neutral 2" xfId="442"/>
    <cellStyle name="Neutral 2 2" xfId="443"/>
    <cellStyle name="Neutral 2 3" xfId="444"/>
    <cellStyle name="Neutral 2 4" xfId="445"/>
    <cellStyle name="Neutral 2 5" xfId="446"/>
    <cellStyle name="Neutral 3" xfId="447"/>
    <cellStyle name="Neutral 4" xfId="448"/>
    <cellStyle name="Neutral 4 2" xfId="449"/>
    <cellStyle name="Neutral 5" xfId="450"/>
    <cellStyle name="Neutral 6" xfId="451"/>
    <cellStyle name="Neutral 7" xfId="452"/>
    <cellStyle name="Normal" xfId="0" builtinId="0"/>
    <cellStyle name="Normal 10" xfId="453"/>
    <cellStyle name="Normal 10 2" xfId="454"/>
    <cellStyle name="Normal 11" xfId="455"/>
    <cellStyle name="Normal 12" xfId="456"/>
    <cellStyle name="Normal 13" xfId="457"/>
    <cellStyle name="Normal 13 2" xfId="458"/>
    <cellStyle name="Normal 13_1" xfId="459"/>
    <cellStyle name="Normal 14" xfId="460"/>
    <cellStyle name="Normal 14 2" xfId="461"/>
    <cellStyle name="Normal 14_axalq.skola" xfId="462"/>
    <cellStyle name="Normal 15" xfId="463"/>
    <cellStyle name="Normal 16" xfId="464"/>
    <cellStyle name="Normal 16 2" xfId="465"/>
    <cellStyle name="Normal 16_axalq.skola" xfId="466"/>
    <cellStyle name="Normal 17" xfId="467"/>
    <cellStyle name="Normal 18" xfId="468"/>
    <cellStyle name="Normal 19" xfId="469"/>
    <cellStyle name="Normal 2" xfId="470"/>
    <cellStyle name="Normal 2 2" xfId="471"/>
    <cellStyle name="Normal 2 2 2" xfId="472"/>
    <cellStyle name="Normal 2 2 3" xfId="473"/>
    <cellStyle name="Normal 2 2 4" xfId="474"/>
    <cellStyle name="Normal 2 2 5" xfId="475"/>
    <cellStyle name="Normal 2 2 6" xfId="476"/>
    <cellStyle name="Normal 2 2 7" xfId="477"/>
    <cellStyle name="Normal 2 2 8" xfId="478"/>
    <cellStyle name="Normal 2 2_2D4CD000" xfId="479"/>
    <cellStyle name="Normal 2 3" xfId="480"/>
    <cellStyle name="Normal 2 4" xfId="481"/>
    <cellStyle name="Normal 2 5" xfId="482"/>
    <cellStyle name="Normal 2 6" xfId="483"/>
    <cellStyle name="Normal 2 7" xfId="484"/>
    <cellStyle name="Normal 2 7 2" xfId="485"/>
    <cellStyle name="Normal 2 7 3" xfId="486"/>
    <cellStyle name="Normal 2 8" xfId="487"/>
    <cellStyle name="Normal 2 9" xfId="488"/>
    <cellStyle name="Normal 2_BoQ Shuamta- Ikalto " xfId="489"/>
    <cellStyle name="Normal 20" xfId="490"/>
    <cellStyle name="Normal 21" xfId="491"/>
    <cellStyle name="Normal 22" xfId="492"/>
    <cellStyle name="Normal 23" xfId="493"/>
    <cellStyle name="Normal 24" xfId="494"/>
    <cellStyle name="Normal 25" xfId="495"/>
    <cellStyle name="Normal 26" xfId="496"/>
    <cellStyle name="Normal 27" xfId="497"/>
    <cellStyle name="Normal 28" xfId="498"/>
    <cellStyle name="Normal 29" xfId="499"/>
    <cellStyle name="Normal 3" xfId="500"/>
    <cellStyle name="Normal 3 2" xfId="501"/>
    <cellStyle name="Normal 3 2 2" xfId="502"/>
    <cellStyle name="Normal 3 2_axalq.skola" xfId="503"/>
    <cellStyle name="Normal 3 3" xfId="504"/>
    <cellStyle name="Normal 30" xfId="505"/>
    <cellStyle name="Normal 31" xfId="506"/>
    <cellStyle name="Normal 32" xfId="507"/>
    <cellStyle name="Normal 32 2" xfId="508"/>
    <cellStyle name="Normal 33" xfId="509"/>
    <cellStyle name="Normal 33 2" xfId="510"/>
    <cellStyle name="Normal 33_erekle II #2 rekonstruqcia" xfId="511"/>
    <cellStyle name="Normal 34" xfId="512"/>
    <cellStyle name="Normal 35" xfId="513"/>
    <cellStyle name="Normal 35 2" xfId="514"/>
    <cellStyle name="Normal 35_RKINIGZA" xfId="515"/>
    <cellStyle name="Normal 36" xfId="516"/>
    <cellStyle name="Normal 37" xfId="517"/>
    <cellStyle name="Normal 4" xfId="518"/>
    <cellStyle name="Normal 4 2" xfId="519"/>
    <cellStyle name="Normal 5" xfId="520"/>
    <cellStyle name="Normal 5 2" xfId="521"/>
    <cellStyle name="Normal 5_Copy of SAN2010" xfId="522"/>
    <cellStyle name="Normal 6" xfId="523"/>
    <cellStyle name="Normal 7" xfId="524"/>
    <cellStyle name="Normal 8" xfId="525"/>
    <cellStyle name="Normal 8 2" xfId="526"/>
    <cellStyle name="Normal 8_2D4CD000" xfId="527"/>
    <cellStyle name="Normal 9" xfId="528"/>
    <cellStyle name="Normal 9 2" xfId="529"/>
    <cellStyle name="Normal 9 2 2" xfId="530"/>
    <cellStyle name="Normal 9 2 3" xfId="531"/>
    <cellStyle name="Normal 9 2 4" xfId="532"/>
    <cellStyle name="Normal 9 2_Q.W. ADMINISTRACIULI SENOBA" xfId="533"/>
    <cellStyle name="Normal 9_2D4CD000" xfId="534"/>
    <cellStyle name="Normal_axalqalaqis skola " xfId="535"/>
    <cellStyle name="Normal_Copy of SKVERI  RKINGZIS  MOEDANTAN" xfId="536"/>
    <cellStyle name="Normal_gare wyalsadfenigagarini 10" xfId="537"/>
    <cellStyle name="Normal_gare wyalsadfenigagarini 2_SMSH2008-IIkv ." xfId="538"/>
    <cellStyle name="Normal_gare wyalsadfenigagarini_SAN2008=IIkv" xfId="539"/>
    <cellStyle name="Normal_Garejis tskalsadeni Qart" xfId="540"/>
    <cellStyle name="Normal_KARTULI BOLO WALENJIXA WINAWARI 8 07 2011 smeta bolo_BoQ Shuamta- Ikalto " xfId="541"/>
    <cellStyle name="Normal_pasanaurii_xarjtargricxva_GEO" xfId="636"/>
    <cellStyle name="Normal_SATENDERO NIKORTSMINDA" xfId="542"/>
    <cellStyle name="Normal_sida wyalsadeni_SAN2008=IIkv" xfId="543"/>
    <cellStyle name="Normal_WINASWARI telavis ckalsaden-kianalizacia cxril  3 var bolo+14.12.11 (1)" xfId="544"/>
    <cellStyle name="Note 2" xfId="545"/>
    <cellStyle name="Note 2 2" xfId="546"/>
    <cellStyle name="Note 2 3" xfId="547"/>
    <cellStyle name="Note 2 4" xfId="548"/>
    <cellStyle name="Note 2 5" xfId="549"/>
    <cellStyle name="Note 2_axalq.skola" xfId="550"/>
    <cellStyle name="Note 3" xfId="551"/>
    <cellStyle name="Note 4" xfId="552"/>
    <cellStyle name="Note 4 2" xfId="553"/>
    <cellStyle name="Note 4_axalq.skola" xfId="554"/>
    <cellStyle name="Note 5" xfId="555"/>
    <cellStyle name="Note 6" xfId="556"/>
    <cellStyle name="Note 7" xfId="557"/>
    <cellStyle name="Output 2" xfId="558"/>
    <cellStyle name="Output 2 2" xfId="559"/>
    <cellStyle name="Output 2 3" xfId="560"/>
    <cellStyle name="Output 2 4" xfId="561"/>
    <cellStyle name="Output 2 5" xfId="562"/>
    <cellStyle name="Output 2_axalq.skola" xfId="563"/>
    <cellStyle name="Output 3" xfId="564"/>
    <cellStyle name="Output 4" xfId="565"/>
    <cellStyle name="Output 4 2" xfId="566"/>
    <cellStyle name="Output 4_axalq.skola" xfId="567"/>
    <cellStyle name="Output 5" xfId="568"/>
    <cellStyle name="Output 6" xfId="569"/>
    <cellStyle name="Output 7" xfId="570"/>
    <cellStyle name="Percent 2" xfId="571"/>
    <cellStyle name="Percent 3" xfId="572"/>
    <cellStyle name="Percent 4" xfId="573"/>
    <cellStyle name="Style 1" xfId="574"/>
    <cellStyle name="Title 2" xfId="575"/>
    <cellStyle name="Title 2 2" xfId="576"/>
    <cellStyle name="Title 2 3" xfId="577"/>
    <cellStyle name="Title 2 4" xfId="578"/>
    <cellStyle name="Title 2 5" xfId="579"/>
    <cellStyle name="Title 3" xfId="580"/>
    <cellStyle name="Title 4" xfId="581"/>
    <cellStyle name="Title 4 2" xfId="582"/>
    <cellStyle name="Title 5" xfId="583"/>
    <cellStyle name="Title 6" xfId="584"/>
    <cellStyle name="Title 7" xfId="585"/>
    <cellStyle name="Total 2" xfId="586"/>
    <cellStyle name="Total 2 2" xfId="587"/>
    <cellStyle name="Total 2 3" xfId="588"/>
    <cellStyle name="Total 2 4" xfId="589"/>
    <cellStyle name="Total 2 5" xfId="590"/>
    <cellStyle name="Total 2_axalq.skola" xfId="591"/>
    <cellStyle name="Total 3" xfId="592"/>
    <cellStyle name="Total 4" xfId="593"/>
    <cellStyle name="Total 4 2" xfId="594"/>
    <cellStyle name="Total 4_axalq.skola" xfId="595"/>
    <cellStyle name="Total 5" xfId="596"/>
    <cellStyle name="Total 6" xfId="597"/>
    <cellStyle name="Total 7" xfId="598"/>
    <cellStyle name="Warning Text 2" xfId="599"/>
    <cellStyle name="Warning Text 2 2" xfId="600"/>
    <cellStyle name="Warning Text 2 3" xfId="601"/>
    <cellStyle name="Warning Text 2 4" xfId="602"/>
    <cellStyle name="Warning Text 2 5" xfId="603"/>
    <cellStyle name="Warning Text 3" xfId="604"/>
    <cellStyle name="Warning Text 4" xfId="605"/>
    <cellStyle name="Warning Text 4 2" xfId="606"/>
    <cellStyle name="Warning Text 5" xfId="607"/>
    <cellStyle name="Warning Text 6" xfId="608"/>
    <cellStyle name="Warning Text 7" xfId="609"/>
    <cellStyle name="Акцент1" xfId="610"/>
    <cellStyle name="Акцент2" xfId="611"/>
    <cellStyle name="Акцент3" xfId="612"/>
    <cellStyle name="Акцент4" xfId="613"/>
    <cellStyle name="Акцент5" xfId="614"/>
    <cellStyle name="Акцент6" xfId="615"/>
    <cellStyle name="Ввод " xfId="616"/>
    <cellStyle name="Вывод" xfId="617"/>
    <cellStyle name="Вычисление" xfId="618"/>
    <cellStyle name="Заголовок 1" xfId="619"/>
    <cellStyle name="Заголовок 2" xfId="620"/>
    <cellStyle name="Заголовок 3" xfId="621"/>
    <cellStyle name="Заголовок 4" xfId="622"/>
    <cellStyle name="Итог" xfId="623"/>
    <cellStyle name="Контрольная ячейка" xfId="624"/>
    <cellStyle name="Название" xfId="625"/>
    <cellStyle name="Нейтральный" xfId="626"/>
    <cellStyle name="Обычный 2" xfId="627"/>
    <cellStyle name="Обычный_ELEQ" xfId="628"/>
    <cellStyle name="Обычный_SAN2008-I" xfId="629"/>
    <cellStyle name="Плохой" xfId="630"/>
    <cellStyle name="Пояснение" xfId="631"/>
    <cellStyle name="Примечание" xfId="632"/>
    <cellStyle name="Связанная ячейка" xfId="633"/>
    <cellStyle name="Текст предупреждения" xfId="634"/>
    <cellStyle name="Хороший" xfId="6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tabSelected="1" view="pageBreakPreview" zoomScale="120" zoomScaleNormal="115" zoomScaleSheetLayoutView="120" workbookViewId="0">
      <selection activeCell="H7" sqref="H7"/>
    </sheetView>
  </sheetViews>
  <sheetFormatPr defaultColWidth="9.140625" defaultRowHeight="16.5"/>
  <cols>
    <col min="1" max="1" width="7.85546875" style="120" customWidth="1"/>
    <col min="2" max="2" width="16.140625" style="120" customWidth="1"/>
    <col min="3" max="3" width="42.5703125" style="120" customWidth="1"/>
    <col min="4" max="4" width="19.28515625" style="121" customWidth="1"/>
    <col min="5" max="5" width="9.140625" style="120"/>
    <col min="6" max="6" width="10.140625" style="120" bestFit="1" customWidth="1"/>
    <col min="7" max="7" width="9.140625" style="120"/>
    <col min="8" max="8" width="9.85546875" style="120" bestFit="1" customWidth="1"/>
    <col min="9" max="16384" width="9.140625" style="120"/>
  </cols>
  <sheetData>
    <row r="1" spans="1:8" ht="42.75" customHeight="1">
      <c r="A1" s="782" t="s">
        <v>1207</v>
      </c>
      <c r="B1" s="783"/>
      <c r="C1" s="783"/>
      <c r="D1" s="783"/>
    </row>
    <row r="2" spans="1:8" ht="30.75" customHeight="1">
      <c r="A2" s="784"/>
      <c r="B2" s="785"/>
      <c r="C2" s="785"/>
      <c r="D2" s="785"/>
    </row>
    <row r="3" spans="1:8" ht="59.25" customHeight="1">
      <c r="A3" s="266" t="s">
        <v>32</v>
      </c>
      <c r="B3" s="267" t="s">
        <v>55</v>
      </c>
      <c r="C3" s="267" t="s">
        <v>56</v>
      </c>
      <c r="D3" s="268" t="s">
        <v>57</v>
      </c>
    </row>
    <row r="4" spans="1:8" ht="20.25" customHeight="1">
      <c r="A4" s="269">
        <v>1</v>
      </c>
      <c r="B4" s="269" t="s">
        <v>20</v>
      </c>
      <c r="C4" s="270" t="s">
        <v>58</v>
      </c>
      <c r="D4" s="575"/>
    </row>
    <row r="5" spans="1:8" ht="20.25" customHeight="1">
      <c r="A5" s="271">
        <v>2</v>
      </c>
      <c r="B5" s="271" t="s">
        <v>21</v>
      </c>
      <c r="C5" s="272" t="s">
        <v>59</v>
      </c>
      <c r="D5" s="576"/>
      <c r="F5" s="136"/>
      <c r="H5" s="137"/>
    </row>
    <row r="6" spans="1:8" ht="20.25" customHeight="1">
      <c r="A6" s="273"/>
      <c r="B6" s="274"/>
      <c r="C6" s="270" t="s">
        <v>60</v>
      </c>
      <c r="D6" s="577"/>
    </row>
    <row r="7" spans="1:8" ht="20.25" customHeight="1">
      <c r="A7" s="275"/>
      <c r="B7" s="276"/>
      <c r="C7" s="277" t="s">
        <v>61</v>
      </c>
      <c r="D7" s="578"/>
    </row>
    <row r="8" spans="1:8" ht="21" customHeight="1">
      <c r="A8" s="278"/>
      <c r="B8" s="276"/>
      <c r="C8" s="279" t="s">
        <v>62</v>
      </c>
      <c r="D8" s="579"/>
    </row>
    <row r="10" spans="1:8" ht="26.25" customHeight="1"/>
  </sheetData>
  <mergeCells count="2">
    <mergeCell ref="A1:D1"/>
    <mergeCell ref="A2:D2"/>
  </mergeCells>
  <phoneticPr fontId="56" type="noConversion"/>
  <pageMargins left="0.78740157480314965" right="0.59055118110236227" top="0.78740157480314965" bottom="0.78740157480314965" header="0.51181102362204722" footer="0.51181102362204722"/>
  <pageSetup paperSize="14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39"/>
  <sheetViews>
    <sheetView view="pageBreakPreview" zoomScale="115" zoomScaleSheetLayoutView="115" workbookViewId="0">
      <selection activeCell="C6" sqref="C6:C8"/>
    </sheetView>
  </sheetViews>
  <sheetFormatPr defaultColWidth="9.140625" defaultRowHeight="16.5"/>
  <cols>
    <col min="1" max="1" width="6" style="19" customWidth="1"/>
    <col min="2" max="2" width="48.5703125" style="19" customWidth="1"/>
    <col min="3" max="3" width="7.140625" style="19" customWidth="1"/>
    <col min="4" max="4" width="9.28515625" style="19" customWidth="1"/>
    <col min="5" max="5" width="11.140625" style="19" customWidth="1"/>
    <col min="6" max="6" width="13.5703125" style="19" customWidth="1"/>
    <col min="7" max="7" width="8.140625" style="19" customWidth="1"/>
    <col min="8" max="8" width="10.5703125" style="19" customWidth="1"/>
    <col min="9" max="16384" width="9.140625" style="19"/>
  </cols>
  <sheetData>
    <row r="1" spans="1:17" s="4" customFormat="1" ht="37.5" customHeight="1">
      <c r="A1" s="856" t="s">
        <v>361</v>
      </c>
      <c r="B1" s="856"/>
      <c r="C1" s="856"/>
      <c r="D1" s="856"/>
      <c r="E1" s="856"/>
      <c r="F1" s="856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 s="5" customFormat="1" ht="15.75" customHeight="1">
      <c r="A2" s="887" t="s">
        <v>1224</v>
      </c>
      <c r="B2" s="888"/>
      <c r="C2" s="888"/>
      <c r="D2" s="888"/>
      <c r="E2" s="888"/>
      <c r="F2" s="888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15.75" customHeight="1">
      <c r="A3" s="893" t="s">
        <v>414</v>
      </c>
      <c r="B3" s="893"/>
      <c r="C3" s="893"/>
      <c r="D3" s="893"/>
      <c r="E3" s="893"/>
      <c r="F3" s="893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5" customFormat="1" ht="17.25" customHeight="1">
      <c r="A4" s="892"/>
      <c r="B4" s="892"/>
      <c r="C4" s="892"/>
      <c r="D4" s="892"/>
      <c r="E4" s="892"/>
      <c r="F4" s="892"/>
      <c r="G4" s="86"/>
      <c r="H4" s="11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17.25" customHeight="1">
      <c r="A5" s="9"/>
      <c r="E5" s="10"/>
      <c r="F5" s="10"/>
      <c r="G5" s="87"/>
      <c r="H5" s="12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27.75" customHeight="1">
      <c r="A6" s="864" t="s">
        <v>25</v>
      </c>
      <c r="B6" s="867" t="s">
        <v>362</v>
      </c>
      <c r="C6" s="870" t="s">
        <v>363</v>
      </c>
      <c r="D6" s="870" t="s">
        <v>201</v>
      </c>
      <c r="E6" s="860" t="s">
        <v>364</v>
      </c>
      <c r="F6" s="861"/>
      <c r="G6" s="12"/>
      <c r="H6" s="12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59.25" customHeight="1">
      <c r="A7" s="865"/>
      <c r="B7" s="868"/>
      <c r="C7" s="871"/>
      <c r="D7" s="871"/>
      <c r="E7" s="862"/>
      <c r="F7" s="863"/>
      <c r="G7" s="91"/>
      <c r="H7" s="13"/>
      <c r="I7" s="6"/>
      <c r="J7" s="6"/>
      <c r="K7" s="6"/>
      <c r="L7" s="6"/>
      <c r="M7" s="6"/>
      <c r="N7" s="6"/>
      <c r="O7" s="6"/>
      <c r="P7" s="6"/>
      <c r="Q7" s="6"/>
    </row>
    <row r="8" spans="1:17">
      <c r="A8" s="866"/>
      <c r="B8" s="869"/>
      <c r="C8" s="872"/>
      <c r="D8" s="872"/>
      <c r="E8" s="454" t="s">
        <v>365</v>
      </c>
      <c r="F8" s="455" t="s">
        <v>366</v>
      </c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</row>
    <row r="9" spans="1:17">
      <c r="A9" s="468">
        <v>1</v>
      </c>
      <c r="B9" s="470">
        <v>2</v>
      </c>
      <c r="C9" s="470">
        <v>3</v>
      </c>
      <c r="D9" s="471">
        <v>4</v>
      </c>
      <c r="E9" s="471">
        <v>5</v>
      </c>
      <c r="F9" s="471">
        <v>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</row>
    <row r="10" spans="1:17" s="22" customFormat="1" ht="16.5" customHeight="1">
      <c r="A10" s="492"/>
      <c r="B10" s="498" t="s">
        <v>418</v>
      </c>
      <c r="C10" s="470"/>
      <c r="D10" s="471"/>
      <c r="E10" s="493"/>
      <c r="F10" s="471"/>
      <c r="G10" s="88"/>
      <c r="H10" s="20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2" customFormat="1" ht="33" customHeight="1">
      <c r="A11" s="177">
        <v>1</v>
      </c>
      <c r="B11" s="495" t="s">
        <v>415</v>
      </c>
      <c r="C11" s="497" t="s">
        <v>416</v>
      </c>
      <c r="D11" s="176">
        <v>2</v>
      </c>
      <c r="E11" s="172"/>
      <c r="F11" s="175"/>
      <c r="G11" s="88"/>
      <c r="H11" s="20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33" customHeight="1">
      <c r="A12" s="177">
        <v>2</v>
      </c>
      <c r="B12" s="495" t="s">
        <v>417</v>
      </c>
      <c r="C12" s="497" t="s">
        <v>416</v>
      </c>
      <c r="D12" s="176">
        <v>11</v>
      </c>
      <c r="E12" s="176"/>
      <c r="F12" s="175"/>
      <c r="G12" s="88"/>
      <c r="H12" s="20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thickBot="1">
      <c r="A13" s="178"/>
      <c r="B13" s="889" t="s">
        <v>419</v>
      </c>
      <c r="C13" s="890"/>
      <c r="D13" s="890"/>
      <c r="E13" s="891"/>
      <c r="F13" s="97"/>
      <c r="G13" s="88"/>
      <c r="H13" s="20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thickBot="1">
      <c r="A14" s="178">
        <v>1</v>
      </c>
      <c r="B14" s="499" t="s">
        <v>420</v>
      </c>
      <c r="C14" s="496" t="s">
        <v>136</v>
      </c>
      <c r="D14" s="172">
        <v>2.6</v>
      </c>
      <c r="E14" s="172"/>
      <c r="F14" s="175"/>
      <c r="G14" s="88"/>
      <c r="H14" s="20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6" customFormat="1" ht="17.25" thickBot="1">
      <c r="A15" s="178">
        <f>A14+1</f>
        <v>2</v>
      </c>
      <c r="B15" s="500" t="s">
        <v>421</v>
      </c>
      <c r="C15" s="496" t="s">
        <v>136</v>
      </c>
      <c r="D15" s="172">
        <v>1.3</v>
      </c>
      <c r="E15" s="172"/>
      <c r="F15" s="175"/>
      <c r="G15" s="89"/>
      <c r="H15" s="24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6" customFormat="1" ht="17.25" thickBot="1">
      <c r="A16" s="178">
        <f>A15+1</f>
        <v>3</v>
      </c>
      <c r="B16" s="500" t="s">
        <v>422</v>
      </c>
      <c r="C16" s="496" t="s">
        <v>136</v>
      </c>
      <c r="D16" s="172">
        <v>2</v>
      </c>
      <c r="E16" s="176"/>
      <c r="F16" s="175"/>
      <c r="G16" s="89"/>
      <c r="H16" s="24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17.25" thickBot="1">
      <c r="A17" s="178">
        <f>A16+1</f>
        <v>4</v>
      </c>
      <c r="B17" s="500" t="s">
        <v>423</v>
      </c>
      <c r="C17" s="501" t="s">
        <v>424</v>
      </c>
      <c r="D17" s="176">
        <v>4.8800000000000003E-2</v>
      </c>
      <c r="E17" s="172"/>
      <c r="F17" s="175"/>
      <c r="G17" s="89"/>
      <c r="H17" s="24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6" customFormat="1" ht="31.5">
      <c r="A18" s="178">
        <v>5</v>
      </c>
      <c r="B18" s="502" t="s">
        <v>425</v>
      </c>
      <c r="C18" s="496" t="s">
        <v>426</v>
      </c>
      <c r="D18" s="171">
        <v>0.4</v>
      </c>
      <c r="E18" s="172"/>
      <c r="F18" s="175"/>
      <c r="G18" s="89"/>
      <c r="H18" s="24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6" customFormat="1">
      <c r="A19" s="178">
        <v>6</v>
      </c>
      <c r="B19" s="502" t="s">
        <v>427</v>
      </c>
      <c r="C19" s="503" t="s">
        <v>428</v>
      </c>
      <c r="D19" s="172">
        <v>1.2</v>
      </c>
      <c r="E19" s="172"/>
      <c r="F19" s="175"/>
      <c r="G19" s="89"/>
      <c r="H19" s="24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6" customFormat="1" ht="47.25">
      <c r="A20" s="178">
        <v>7</v>
      </c>
      <c r="B20" s="502" t="s">
        <v>429</v>
      </c>
      <c r="C20" s="503" t="s">
        <v>430</v>
      </c>
      <c r="D20" s="172">
        <v>4</v>
      </c>
      <c r="E20" s="171"/>
      <c r="F20" s="175"/>
      <c r="G20" s="89"/>
      <c r="H20" s="24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6" customFormat="1" ht="47.25">
      <c r="A21" s="178">
        <f>A20+1</f>
        <v>8</v>
      </c>
      <c r="B21" s="502" t="s">
        <v>431</v>
      </c>
      <c r="C21" s="503" t="s">
        <v>135</v>
      </c>
      <c r="D21" s="174">
        <v>24</v>
      </c>
      <c r="E21" s="172"/>
      <c r="F21" s="175"/>
      <c r="G21" s="89"/>
      <c r="H21" s="24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6" customFormat="1" ht="31.5">
      <c r="A22" s="178">
        <f t="shared" ref="A22:A30" si="0">A21+1</f>
        <v>9</v>
      </c>
      <c r="B22" s="23" t="s">
        <v>432</v>
      </c>
      <c r="C22" s="496" t="s">
        <v>416</v>
      </c>
      <c r="D22" s="172">
        <v>65</v>
      </c>
      <c r="E22" s="171"/>
      <c r="F22" s="175"/>
      <c r="G22" s="89"/>
      <c r="H22" s="24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6" customFormat="1" ht="31.5">
      <c r="A23" s="178">
        <f t="shared" si="0"/>
        <v>10</v>
      </c>
      <c r="B23" s="23" t="s">
        <v>433</v>
      </c>
      <c r="C23" s="496" t="s">
        <v>416</v>
      </c>
      <c r="D23" s="172">
        <v>24</v>
      </c>
      <c r="E23" s="171"/>
      <c r="F23" s="175"/>
      <c r="G23" s="89"/>
      <c r="H23" s="24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26" customFormat="1">
      <c r="A24" s="178">
        <f t="shared" si="0"/>
        <v>11</v>
      </c>
      <c r="B24" s="502" t="s">
        <v>434</v>
      </c>
      <c r="C24" s="503" t="s">
        <v>430</v>
      </c>
      <c r="D24" s="172">
        <v>4</v>
      </c>
      <c r="E24" s="172"/>
      <c r="F24" s="175"/>
      <c r="G24" s="89"/>
      <c r="H24" s="24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22" customFormat="1" ht="31.5">
      <c r="A25" s="178">
        <f t="shared" si="0"/>
        <v>12</v>
      </c>
      <c r="B25" s="504" t="s">
        <v>435</v>
      </c>
      <c r="C25" s="505" t="s">
        <v>135</v>
      </c>
      <c r="D25" s="174">
        <v>4</v>
      </c>
      <c r="E25" s="171"/>
      <c r="F25" s="175"/>
      <c r="G25" s="88"/>
      <c r="H25" s="20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2" customFormat="1" ht="63">
      <c r="A26" s="178">
        <f t="shared" si="0"/>
        <v>13</v>
      </c>
      <c r="B26" s="495" t="s">
        <v>436</v>
      </c>
      <c r="C26" s="496" t="s">
        <v>135</v>
      </c>
      <c r="D26" s="172">
        <v>68</v>
      </c>
      <c r="E26" s="172"/>
      <c r="F26" s="175"/>
      <c r="G26" s="88"/>
      <c r="H26" s="20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15.75">
      <c r="A27" s="178">
        <f t="shared" si="0"/>
        <v>14</v>
      </c>
      <c r="B27" s="495" t="s">
        <v>437</v>
      </c>
      <c r="C27" s="496" t="s">
        <v>135</v>
      </c>
      <c r="D27" s="172">
        <v>16</v>
      </c>
      <c r="E27" s="172"/>
      <c r="F27" s="175"/>
      <c r="G27" s="88"/>
      <c r="H27" s="20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47.25">
      <c r="A28" s="178">
        <f t="shared" si="0"/>
        <v>15</v>
      </c>
      <c r="B28" s="495" t="s">
        <v>438</v>
      </c>
      <c r="C28" s="496" t="s">
        <v>416</v>
      </c>
      <c r="D28" s="172">
        <v>75</v>
      </c>
      <c r="E28" s="172"/>
      <c r="F28" s="175"/>
      <c r="G28" s="88"/>
      <c r="H28" s="20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22" customFormat="1" ht="15.75">
      <c r="A29" s="178">
        <f t="shared" si="0"/>
        <v>16</v>
      </c>
      <c r="B29" s="495" t="s">
        <v>439</v>
      </c>
      <c r="C29" s="503" t="s">
        <v>430</v>
      </c>
      <c r="D29" s="172">
        <v>4</v>
      </c>
      <c r="E29" s="172"/>
      <c r="F29" s="175"/>
      <c r="G29" s="88"/>
      <c r="H29" s="20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2" customFormat="1" ht="31.5">
      <c r="A30" s="178">
        <f t="shared" si="0"/>
        <v>17</v>
      </c>
      <c r="B30" s="495" t="s">
        <v>440</v>
      </c>
      <c r="C30" s="506" t="s">
        <v>424</v>
      </c>
      <c r="D30" s="172">
        <v>10</v>
      </c>
      <c r="E30" s="172"/>
      <c r="F30" s="175"/>
      <c r="G30" s="88"/>
      <c r="H30" s="20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22" customFormat="1" ht="21" customHeight="1">
      <c r="A31" s="27"/>
      <c r="B31" s="853" t="s">
        <v>460</v>
      </c>
      <c r="C31" s="854"/>
      <c r="D31" s="854"/>
      <c r="E31" s="855"/>
      <c r="F31" s="179"/>
      <c r="G31" s="88"/>
      <c r="H31" s="20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29" customFormat="1">
      <c r="A32" s="30"/>
      <c r="B32" s="31"/>
      <c r="C32" s="32"/>
      <c r="D32" s="30"/>
      <c r="E32" s="33"/>
      <c r="F32" s="34"/>
      <c r="G32" s="36"/>
      <c r="H32" s="36"/>
      <c r="I32" s="36"/>
    </row>
    <row r="33" spans="1:9" s="29" customFormat="1">
      <c r="F33" s="35"/>
      <c r="G33" s="36"/>
      <c r="H33" s="36"/>
      <c r="I33" s="36"/>
    </row>
    <row r="34" spans="1:9" s="37" customFormat="1">
      <c r="A34" s="29"/>
      <c r="B34" s="29"/>
      <c r="C34" s="29"/>
      <c r="D34" s="29"/>
      <c r="E34" s="29"/>
      <c r="F34" s="36"/>
      <c r="G34" s="40"/>
      <c r="H34" s="42"/>
    </row>
    <row r="35" spans="1:9" s="37" customFormat="1" ht="15.75">
      <c r="A35" s="13"/>
      <c r="D35" s="38"/>
      <c r="E35" s="38"/>
      <c r="F35" s="39"/>
      <c r="G35" s="40"/>
      <c r="H35" s="42"/>
    </row>
    <row r="36" spans="1:9" s="37" customFormat="1" ht="15.75">
      <c r="A36" s="13"/>
      <c r="D36" s="38"/>
      <c r="E36" s="38"/>
      <c r="F36" s="43"/>
      <c r="G36" s="40"/>
      <c r="H36" s="42"/>
    </row>
    <row r="37" spans="1:9" s="37" customFormat="1" ht="15.75">
      <c r="A37" s="13"/>
      <c r="D37" s="38"/>
      <c r="E37" s="38"/>
      <c r="F37" s="39"/>
      <c r="G37" s="40"/>
      <c r="H37" s="42"/>
    </row>
    <row r="38" spans="1:9" s="37" customFormat="1" ht="15.75">
      <c r="A38" s="13"/>
      <c r="D38" s="38"/>
      <c r="E38" s="38"/>
      <c r="F38" s="39"/>
      <c r="G38" s="40"/>
      <c r="H38" s="42"/>
    </row>
    <row r="39" spans="1:9" s="37" customFormat="1" ht="15.75">
      <c r="A39" s="13"/>
      <c r="D39" s="38"/>
      <c r="E39" s="38"/>
      <c r="F39" s="43"/>
      <c r="G39" s="40"/>
      <c r="H39" s="42"/>
    </row>
    <row r="40" spans="1:9" s="37" customFormat="1" ht="15.75">
      <c r="A40" s="13"/>
      <c r="D40" s="38"/>
      <c r="E40" s="38"/>
      <c r="F40" s="39"/>
      <c r="G40" s="40"/>
      <c r="H40" s="42"/>
    </row>
    <row r="41" spans="1:9" s="49" customFormat="1" ht="15.75">
      <c r="A41" s="13"/>
      <c r="B41" s="37"/>
      <c r="C41" s="37"/>
      <c r="D41" s="38"/>
      <c r="E41" s="38"/>
      <c r="F41" s="39"/>
      <c r="G41" s="46"/>
      <c r="H41" s="48"/>
    </row>
    <row r="42" spans="1:9" s="49" customFormat="1" ht="15.75">
      <c r="A42" s="45"/>
      <c r="B42" s="46"/>
      <c r="C42" s="46"/>
      <c r="D42" s="47"/>
      <c r="E42" s="47"/>
      <c r="F42" s="45"/>
      <c r="G42" s="46"/>
      <c r="H42" s="46"/>
    </row>
    <row r="43" spans="1:9" s="37" customFormat="1" ht="15.75">
      <c r="A43" s="45"/>
      <c r="B43" s="46"/>
      <c r="C43" s="46"/>
      <c r="D43" s="47"/>
      <c r="E43" s="47"/>
      <c r="F43" s="45"/>
      <c r="G43" s="40"/>
      <c r="H43" s="42"/>
    </row>
    <row r="44" spans="1:9" s="37" customFormat="1" ht="15.75">
      <c r="A44" s="13"/>
      <c r="D44" s="38"/>
      <c r="E44" s="38"/>
      <c r="F44" s="39"/>
      <c r="G44" s="40"/>
      <c r="H44" s="42"/>
    </row>
    <row r="45" spans="1:9" s="37" customFormat="1" ht="15.75">
      <c r="A45" s="13"/>
      <c r="D45" s="38"/>
      <c r="E45" s="38"/>
      <c r="F45" s="39"/>
      <c r="G45" s="40"/>
      <c r="H45" s="42"/>
    </row>
    <row r="46" spans="1:9" s="49" customFormat="1" ht="15.75">
      <c r="A46" s="13"/>
      <c r="B46" s="37"/>
      <c r="C46" s="37"/>
      <c r="D46" s="38"/>
      <c r="E46" s="38"/>
      <c r="F46" s="39"/>
      <c r="G46" s="46"/>
      <c r="H46" s="48"/>
    </row>
    <row r="47" spans="1:9" s="49" customFormat="1" ht="15.75">
      <c r="A47" s="45"/>
      <c r="B47" s="46"/>
      <c r="C47" s="46"/>
      <c r="D47" s="47"/>
      <c r="E47" s="47"/>
      <c r="F47" s="45"/>
      <c r="G47" s="46"/>
      <c r="H47" s="46"/>
    </row>
    <row r="48" spans="1:9" s="3" customFormat="1">
      <c r="A48" s="45"/>
      <c r="B48" s="46"/>
      <c r="C48" s="46"/>
      <c r="D48" s="47"/>
      <c r="E48" s="47"/>
      <c r="F48" s="45"/>
      <c r="G48" s="51"/>
      <c r="H48" s="51"/>
    </row>
    <row r="49" spans="1:8" s="3" customFormat="1">
      <c r="A49" s="50"/>
      <c r="B49" s="51"/>
      <c r="C49" s="51"/>
      <c r="D49" s="50"/>
      <c r="E49" s="50"/>
      <c r="F49" s="52"/>
      <c r="G49" s="53"/>
      <c r="H49" s="57"/>
    </row>
    <row r="50" spans="1:8" s="3" customFormat="1">
      <c r="A50" s="50"/>
      <c r="B50" s="51"/>
      <c r="C50" s="51"/>
      <c r="D50" s="55"/>
      <c r="E50" s="55"/>
      <c r="F50" s="56"/>
      <c r="G50" s="54"/>
      <c r="H50" s="54"/>
    </row>
    <row r="51" spans="1:8" s="3" customFormat="1">
      <c r="A51" s="50"/>
      <c r="B51" s="51"/>
      <c r="C51" s="51"/>
      <c r="D51" s="58"/>
      <c r="E51" s="58"/>
      <c r="F51" s="53"/>
      <c r="G51" s="54"/>
      <c r="H51" s="54"/>
    </row>
    <row r="52" spans="1:8" s="3" customFormat="1">
      <c r="A52" s="50"/>
      <c r="B52" s="51"/>
      <c r="C52" s="51"/>
      <c r="D52" s="51"/>
      <c r="E52" s="58"/>
      <c r="F52" s="53"/>
      <c r="G52" s="53"/>
      <c r="H52" s="59"/>
    </row>
    <row r="53" spans="1:8" s="3" customFormat="1">
      <c r="A53" s="50"/>
      <c r="B53" s="51"/>
      <c r="C53" s="51"/>
      <c r="D53" s="54"/>
      <c r="E53" s="58"/>
      <c r="F53" s="53"/>
      <c r="G53" s="53"/>
      <c r="H53" s="59"/>
    </row>
    <row r="54" spans="1:8" s="3" customFormat="1">
      <c r="A54" s="50"/>
      <c r="B54" s="51"/>
      <c r="C54" s="51"/>
      <c r="D54" s="60"/>
      <c r="E54" s="58"/>
      <c r="F54" s="53"/>
      <c r="G54" s="53"/>
      <c r="H54" s="59"/>
    </row>
    <row r="55" spans="1:8" s="3" customFormat="1">
      <c r="A55" s="50"/>
      <c r="B55" s="51"/>
      <c r="C55" s="51"/>
      <c r="D55" s="51"/>
      <c r="E55" s="58"/>
      <c r="F55" s="53"/>
      <c r="G55" s="53"/>
      <c r="H55" s="59"/>
    </row>
    <row r="56" spans="1:8" s="37" customFormat="1" ht="15.75">
      <c r="A56" s="50"/>
      <c r="B56" s="51"/>
      <c r="C56" s="51"/>
      <c r="D56" s="58"/>
      <c r="E56" s="58"/>
      <c r="F56" s="53"/>
      <c r="G56" s="40"/>
      <c r="H56" s="42"/>
    </row>
    <row r="57" spans="1:8" s="51" customFormat="1" ht="15.75">
      <c r="A57" s="13"/>
      <c r="B57" s="37"/>
      <c r="C57" s="37"/>
      <c r="D57" s="61"/>
      <c r="E57" s="61"/>
      <c r="F57" s="62"/>
      <c r="G57" s="53"/>
      <c r="H57" s="54"/>
    </row>
    <row r="58" spans="1:8" s="51" customFormat="1" ht="15.75">
      <c r="A58" s="50"/>
      <c r="D58" s="58"/>
      <c r="E58" s="58"/>
      <c r="F58" s="54"/>
      <c r="G58" s="53"/>
      <c r="H58" s="57"/>
    </row>
    <row r="59" spans="1:8" s="51" customFormat="1" ht="15.75">
      <c r="A59" s="50"/>
      <c r="D59" s="58"/>
      <c r="E59" s="58"/>
      <c r="F59" s="54"/>
      <c r="G59" s="54"/>
      <c r="H59" s="54"/>
    </row>
    <row r="60" spans="1:8" s="51" customFormat="1" ht="15.75">
      <c r="A60" s="50"/>
      <c r="D60" s="58"/>
      <c r="E60" s="58"/>
      <c r="F60" s="53"/>
      <c r="G60" s="53"/>
      <c r="H60" s="59"/>
    </row>
    <row r="61" spans="1:8" s="63" customFormat="1" ht="15.75">
      <c r="A61" s="50"/>
      <c r="B61" s="51"/>
      <c r="C61" s="51"/>
      <c r="D61" s="58"/>
      <c r="E61" s="58"/>
      <c r="F61" s="53"/>
      <c r="G61" s="53"/>
      <c r="H61" s="53"/>
    </row>
    <row r="62" spans="1:8" s="63" customFormat="1" ht="15.75">
      <c r="A62" s="50"/>
      <c r="B62" s="51"/>
      <c r="C62" s="51"/>
      <c r="D62" s="58"/>
      <c r="E62" s="58"/>
      <c r="F62" s="54"/>
      <c r="G62" s="53"/>
      <c r="H62" s="54"/>
    </row>
    <row r="63" spans="1:8" s="63" customFormat="1" ht="15.75">
      <c r="A63" s="50"/>
      <c r="B63" s="51"/>
      <c r="C63" s="51"/>
      <c r="D63" s="54"/>
      <c r="E63" s="58"/>
      <c r="F63" s="54"/>
      <c r="G63" s="51"/>
      <c r="H63" s="54"/>
    </row>
    <row r="64" spans="1:8" s="63" customFormat="1" ht="15.75">
      <c r="A64" s="50"/>
      <c r="B64" s="51"/>
      <c r="C64" s="51"/>
      <c r="D64" s="58"/>
      <c r="E64" s="58"/>
      <c r="F64" s="54"/>
      <c r="G64" s="53"/>
      <c r="H64" s="54"/>
    </row>
    <row r="65" spans="1:8" s="51" customFormat="1" ht="15.75">
      <c r="A65" s="50"/>
      <c r="D65" s="54"/>
      <c r="E65" s="58"/>
      <c r="F65" s="54"/>
      <c r="G65" s="53"/>
      <c r="H65" s="57"/>
    </row>
    <row r="66" spans="1:8" s="51" customFormat="1" ht="15.75">
      <c r="A66" s="50"/>
      <c r="D66" s="58"/>
      <c r="E66" s="58"/>
      <c r="F66" s="53"/>
      <c r="G66" s="53"/>
      <c r="H66" s="57"/>
    </row>
    <row r="67" spans="1:8" s="51" customFormat="1" ht="15.75">
      <c r="A67" s="50"/>
      <c r="D67" s="58"/>
      <c r="E67" s="58"/>
      <c r="F67" s="54"/>
      <c r="G67" s="54"/>
      <c r="H67" s="54"/>
    </row>
    <row r="68" spans="1:8" s="51" customFormat="1" ht="15.75">
      <c r="A68" s="50"/>
      <c r="D68" s="58"/>
      <c r="E68" s="58"/>
      <c r="F68" s="53"/>
      <c r="G68" s="53"/>
      <c r="H68" s="59"/>
    </row>
    <row r="69" spans="1:8" s="51" customFormat="1" ht="15.75">
      <c r="A69" s="50"/>
      <c r="D69" s="58"/>
      <c r="E69" s="58"/>
      <c r="F69" s="53"/>
      <c r="G69" s="53"/>
      <c r="H69" s="59"/>
    </row>
    <row r="70" spans="1:8" s="51" customFormat="1" ht="15.75">
      <c r="A70" s="50"/>
      <c r="D70" s="58"/>
      <c r="E70" s="58"/>
      <c r="F70" s="53"/>
    </row>
    <row r="71" spans="1:8" s="51" customFormat="1" ht="15.75">
      <c r="A71" s="50"/>
      <c r="D71" s="58"/>
      <c r="E71" s="58"/>
      <c r="F71" s="53"/>
    </row>
    <row r="72" spans="1:8" s="51" customFormat="1" ht="15.75">
      <c r="A72" s="50"/>
      <c r="D72" s="58"/>
      <c r="E72" s="58"/>
      <c r="F72" s="53"/>
      <c r="G72" s="53"/>
      <c r="H72" s="57"/>
    </row>
    <row r="73" spans="1:8" s="51" customFormat="1" ht="15.75">
      <c r="A73" s="50"/>
      <c r="D73" s="58"/>
      <c r="E73" s="58"/>
      <c r="F73" s="54"/>
      <c r="G73" s="54"/>
      <c r="H73" s="54"/>
    </row>
    <row r="74" spans="1:8" s="51" customFormat="1" ht="15.75">
      <c r="A74" s="50"/>
      <c r="D74" s="64"/>
      <c r="E74" s="58"/>
      <c r="F74" s="53"/>
      <c r="G74" s="53"/>
      <c r="H74" s="59"/>
    </row>
    <row r="75" spans="1:8" s="51" customFormat="1" ht="15.75">
      <c r="A75" s="50"/>
      <c r="D75" s="58"/>
      <c r="E75" s="58"/>
      <c r="F75" s="53"/>
      <c r="G75" s="53"/>
      <c r="H75" s="59"/>
    </row>
    <row r="76" spans="1:8" s="51" customFormat="1" ht="15.75">
      <c r="A76" s="50"/>
      <c r="D76" s="58"/>
      <c r="E76" s="58"/>
      <c r="F76" s="53"/>
      <c r="G76" s="53"/>
      <c r="H76" s="59"/>
    </row>
    <row r="77" spans="1:8" s="51" customFormat="1" ht="15.75">
      <c r="A77" s="50"/>
      <c r="D77" s="58"/>
      <c r="E77" s="58"/>
      <c r="F77" s="53"/>
      <c r="G77" s="53"/>
      <c r="H77" s="54"/>
    </row>
    <row r="78" spans="1:8" s="51" customFormat="1" ht="16.5" customHeight="1">
      <c r="A78" s="50"/>
      <c r="D78" s="58"/>
      <c r="E78" s="58"/>
      <c r="F78" s="53"/>
      <c r="G78" s="53"/>
      <c r="H78" s="54"/>
    </row>
    <row r="79" spans="1:8" s="51" customFormat="1" ht="16.5" customHeight="1">
      <c r="A79" s="50"/>
      <c r="D79" s="58"/>
      <c r="E79" s="58"/>
      <c r="F79" s="53"/>
      <c r="G79" s="53"/>
      <c r="H79" s="54"/>
    </row>
    <row r="80" spans="1:8" s="51" customFormat="1" ht="15.75">
      <c r="A80" s="50"/>
      <c r="D80" s="58"/>
      <c r="E80" s="58"/>
      <c r="F80" s="54"/>
      <c r="H80" s="54"/>
    </row>
    <row r="81" spans="1:8" s="51" customFormat="1" ht="15.75">
      <c r="A81" s="50"/>
      <c r="D81" s="64"/>
      <c r="E81" s="58"/>
      <c r="F81" s="53"/>
      <c r="G81" s="53"/>
      <c r="H81" s="57"/>
    </row>
    <row r="82" spans="1:8" s="51" customFormat="1" ht="15.75">
      <c r="A82" s="50"/>
      <c r="D82" s="58"/>
      <c r="E82" s="58"/>
      <c r="F82" s="53"/>
      <c r="G82" s="53"/>
      <c r="H82" s="57"/>
    </row>
    <row r="83" spans="1:8" s="51" customFormat="1" ht="15.75">
      <c r="A83" s="50"/>
      <c r="D83" s="58"/>
      <c r="E83" s="58"/>
      <c r="F83" s="54"/>
      <c r="G83" s="53"/>
      <c r="H83" s="57"/>
    </row>
    <row r="84" spans="1:8" s="51" customFormat="1" ht="15.75">
      <c r="A84" s="50"/>
      <c r="D84" s="58"/>
      <c r="E84" s="58"/>
      <c r="F84" s="53"/>
      <c r="G84" s="53"/>
      <c r="H84" s="57"/>
    </row>
    <row r="85" spans="1:8" s="51" customFormat="1" ht="15.75">
      <c r="D85" s="58"/>
      <c r="E85" s="58"/>
      <c r="F85" s="53"/>
      <c r="G85" s="53"/>
      <c r="H85" s="57"/>
    </row>
    <row r="86" spans="1:8" s="63" customFormat="1" ht="15.75">
      <c r="A86" s="51"/>
      <c r="B86" s="51"/>
      <c r="C86" s="51"/>
      <c r="D86" s="64"/>
      <c r="E86" s="58"/>
      <c r="F86" s="53"/>
      <c r="G86" s="51"/>
      <c r="H86" s="51"/>
    </row>
    <row r="87" spans="1:8" s="63" customFormat="1" ht="15.75">
      <c r="A87" s="51"/>
      <c r="B87" s="51"/>
      <c r="C87" s="51"/>
      <c r="D87" s="58"/>
      <c r="E87" s="58"/>
      <c r="F87" s="53"/>
      <c r="G87" s="53"/>
      <c r="H87" s="57"/>
    </row>
    <row r="88" spans="1:8" s="63" customFormat="1" ht="15.75">
      <c r="A88" s="51"/>
      <c r="B88" s="51"/>
      <c r="C88" s="51"/>
      <c r="D88" s="58"/>
      <c r="E88" s="58"/>
      <c r="F88" s="54"/>
      <c r="G88" s="53"/>
      <c r="H88" s="59"/>
    </row>
    <row r="89" spans="1:8" s="63" customFormat="1" ht="15.75">
      <c r="A89" s="51"/>
      <c r="B89" s="51"/>
      <c r="C89" s="51"/>
      <c r="D89" s="58"/>
      <c r="E89" s="58"/>
      <c r="F89" s="53"/>
      <c r="G89" s="53"/>
      <c r="H89" s="54"/>
    </row>
    <row r="90" spans="1:8" s="63" customFormat="1" ht="15.75">
      <c r="A90" s="51"/>
      <c r="B90" s="51"/>
      <c r="C90" s="51"/>
      <c r="D90" s="64"/>
      <c r="E90" s="58"/>
      <c r="F90" s="53"/>
      <c r="G90" s="51"/>
      <c r="H90" s="51"/>
    </row>
    <row r="91" spans="1:8" s="63" customFormat="1" ht="15.75">
      <c r="A91" s="51"/>
      <c r="B91" s="51"/>
      <c r="C91" s="51"/>
      <c r="D91" s="58"/>
      <c r="E91" s="58"/>
      <c r="F91" s="53"/>
      <c r="G91" s="53"/>
      <c r="H91" s="57"/>
    </row>
    <row r="92" spans="1:8" s="51" customFormat="1" ht="15.75">
      <c r="D92" s="58"/>
      <c r="E92" s="58"/>
      <c r="F92" s="54"/>
      <c r="G92" s="53"/>
      <c r="H92" s="59"/>
    </row>
    <row r="93" spans="1:8" s="63" customFormat="1" ht="15.75">
      <c r="A93" s="51"/>
      <c r="B93" s="51"/>
      <c r="C93" s="51"/>
      <c r="D93" s="58"/>
      <c r="E93" s="58"/>
      <c r="F93" s="53"/>
      <c r="G93" s="53"/>
      <c r="H93" s="59"/>
    </row>
    <row r="94" spans="1:8" s="37" customFormat="1" ht="16.5" customHeight="1">
      <c r="A94" s="51"/>
      <c r="B94" s="51"/>
      <c r="C94" s="51"/>
      <c r="D94" s="64"/>
      <c r="E94" s="58"/>
      <c r="F94" s="53"/>
      <c r="G94" s="40"/>
      <c r="H94" s="42"/>
    </row>
    <row r="95" spans="1:8" s="37" customFormat="1" ht="15.75">
      <c r="D95" s="61"/>
      <c r="E95" s="61"/>
      <c r="F95" s="62"/>
      <c r="G95" s="40"/>
      <c r="H95" s="42"/>
    </row>
    <row r="96" spans="1:8" s="37" customFormat="1" ht="15.75">
      <c r="D96" s="61"/>
      <c r="E96" s="61"/>
      <c r="F96" s="40"/>
      <c r="G96" s="40"/>
      <c r="H96" s="42"/>
    </row>
    <row r="97" spans="1:8" s="37" customFormat="1" ht="15.75">
      <c r="D97" s="61"/>
      <c r="E97" s="61"/>
      <c r="F97" s="40"/>
      <c r="G97" s="40"/>
      <c r="H97" s="42"/>
    </row>
    <row r="98" spans="1:8" s="67" customFormat="1" ht="15.75">
      <c r="A98" s="37"/>
      <c r="B98" s="37"/>
      <c r="C98" s="37"/>
      <c r="D98" s="61"/>
      <c r="E98" s="61"/>
      <c r="F98" s="40"/>
      <c r="G98" s="90"/>
      <c r="H98" s="62"/>
    </row>
    <row r="99" spans="1:8" s="63" customFormat="1" ht="15.75">
      <c r="A99" s="37"/>
      <c r="B99" s="37"/>
      <c r="C99" s="65"/>
      <c r="D99" s="66"/>
      <c r="E99" s="66"/>
      <c r="F99" s="62"/>
      <c r="G99" s="53"/>
      <c r="H99" s="54"/>
    </row>
    <row r="100" spans="1:8" s="63" customFormat="1" ht="15.75">
      <c r="A100" s="51"/>
      <c r="B100" s="51"/>
      <c r="C100" s="44"/>
      <c r="D100" s="58"/>
      <c r="E100" s="58"/>
      <c r="F100" s="54"/>
      <c r="G100" s="51"/>
      <c r="H100" s="54"/>
    </row>
    <row r="101" spans="1:8" s="63" customFormat="1" ht="15.75">
      <c r="A101" s="51"/>
      <c r="B101" s="51"/>
      <c r="C101" s="51"/>
      <c r="D101" s="58"/>
      <c r="E101" s="58"/>
      <c r="F101" s="53"/>
      <c r="G101" s="53"/>
      <c r="H101" s="54"/>
    </row>
    <row r="102" spans="1:8" s="63" customFormat="1" ht="15.75">
      <c r="A102" s="51"/>
      <c r="B102" s="51"/>
      <c r="C102" s="51"/>
      <c r="D102" s="58"/>
      <c r="E102" s="58"/>
      <c r="F102" s="53"/>
      <c r="G102" s="53"/>
      <c r="H102" s="54"/>
    </row>
    <row r="103" spans="1:8" s="63" customFormat="1" ht="15.75">
      <c r="A103" s="51"/>
      <c r="B103" s="51"/>
      <c r="C103" s="51"/>
      <c r="D103" s="58"/>
      <c r="E103" s="58"/>
      <c r="F103" s="53"/>
      <c r="G103" s="53"/>
      <c r="H103" s="54"/>
    </row>
    <row r="104" spans="1:8" s="49" customFormat="1" ht="15.75">
      <c r="A104" s="51"/>
      <c r="B104" s="51"/>
      <c r="C104" s="51"/>
      <c r="D104" s="58"/>
      <c r="E104" s="58"/>
      <c r="F104" s="53"/>
      <c r="G104" s="46"/>
      <c r="H104" s="48"/>
    </row>
    <row r="105" spans="1:8" s="49" customFormat="1" ht="15.75">
      <c r="A105" s="46"/>
      <c r="B105" s="46"/>
      <c r="C105" s="46"/>
      <c r="D105" s="68"/>
      <c r="E105" s="68"/>
      <c r="F105" s="46"/>
      <c r="G105" s="46"/>
      <c r="H105" s="46"/>
    </row>
    <row r="106" spans="1:8" s="18" customFormat="1">
      <c r="A106" s="46"/>
      <c r="B106" s="46"/>
      <c r="C106" s="46"/>
      <c r="D106" s="68"/>
      <c r="E106" s="68"/>
      <c r="F106" s="46"/>
      <c r="G106" s="53"/>
      <c r="H106" s="48"/>
    </row>
    <row r="107" spans="1:8" s="63" customFormat="1" ht="15.75">
      <c r="A107" s="46"/>
      <c r="B107" s="46"/>
      <c r="C107" s="46"/>
      <c r="D107" s="68"/>
      <c r="E107" s="68"/>
      <c r="F107" s="53"/>
      <c r="G107" s="51"/>
      <c r="H107" s="51"/>
    </row>
    <row r="108" spans="1:8" s="63" customFormat="1" ht="15.75">
      <c r="A108" s="51"/>
      <c r="B108" s="51"/>
      <c r="C108" s="51"/>
      <c r="D108" s="58"/>
      <c r="E108" s="58"/>
      <c r="F108" s="53"/>
      <c r="G108" s="53"/>
      <c r="H108" s="57"/>
    </row>
    <row r="109" spans="1:8" s="63" customFormat="1" ht="15.75">
      <c r="A109" s="51"/>
      <c r="B109" s="51"/>
      <c r="C109" s="51"/>
      <c r="D109" s="58"/>
      <c r="E109" s="58"/>
      <c r="F109" s="54"/>
      <c r="G109" s="53"/>
      <c r="H109" s="59"/>
    </row>
    <row r="110" spans="1:8" s="63" customFormat="1" ht="15.75">
      <c r="A110" s="51"/>
      <c r="B110" s="51"/>
      <c r="C110" s="51"/>
      <c r="D110" s="58"/>
      <c r="E110" s="58"/>
      <c r="F110" s="53"/>
      <c r="G110" s="53"/>
      <c r="H110" s="54"/>
    </row>
    <row r="111" spans="1:8" s="63" customFormat="1" ht="15.75">
      <c r="A111" s="51"/>
      <c r="B111" s="51"/>
      <c r="C111" s="51"/>
      <c r="D111" s="64"/>
      <c r="E111" s="58"/>
      <c r="F111" s="53"/>
      <c r="G111" s="53"/>
      <c r="H111" s="54"/>
    </row>
    <row r="112" spans="1:8" s="51" customFormat="1" ht="15.75">
      <c r="D112" s="58"/>
      <c r="E112" s="58"/>
      <c r="F112" s="53"/>
      <c r="G112" s="53"/>
      <c r="H112" s="54"/>
    </row>
    <row r="113" spans="1:8" s="63" customFormat="1" ht="15.75">
      <c r="A113" s="51"/>
      <c r="B113" s="51"/>
      <c r="C113" s="51"/>
      <c r="D113" s="58"/>
      <c r="E113" s="58"/>
      <c r="F113" s="54"/>
      <c r="G113" s="53"/>
      <c r="H113" s="54"/>
    </row>
    <row r="114" spans="1:8" s="63" customFormat="1" ht="15.75">
      <c r="A114" s="51"/>
      <c r="B114" s="51"/>
      <c r="C114" s="51"/>
      <c r="D114" s="58"/>
      <c r="E114" s="58"/>
      <c r="F114" s="53"/>
      <c r="G114" s="53"/>
      <c r="H114" s="54"/>
    </row>
    <row r="115" spans="1:8" s="37" customFormat="1" ht="15.75">
      <c r="A115" s="51"/>
      <c r="B115" s="51"/>
      <c r="C115" s="51"/>
      <c r="D115" s="64"/>
      <c r="E115" s="58"/>
      <c r="F115" s="53"/>
      <c r="G115" s="40"/>
      <c r="H115" s="41"/>
    </row>
    <row r="116" spans="1:8" s="51" customFormat="1" ht="15.75">
      <c r="A116" s="37"/>
      <c r="B116" s="37"/>
      <c r="C116" s="37"/>
      <c r="D116" s="61"/>
      <c r="E116" s="61"/>
      <c r="F116" s="41"/>
      <c r="G116" s="53"/>
      <c r="H116" s="57"/>
    </row>
    <row r="117" spans="1:8" s="51" customFormat="1" ht="15.75">
      <c r="C117" s="37"/>
      <c r="D117" s="58"/>
      <c r="E117" s="58"/>
      <c r="F117" s="54"/>
      <c r="G117" s="54"/>
      <c r="H117" s="54"/>
    </row>
    <row r="118" spans="1:8" s="51" customFormat="1" ht="15.75">
      <c r="D118" s="64"/>
      <c r="E118" s="58"/>
      <c r="F118" s="53"/>
      <c r="G118" s="53"/>
      <c r="H118" s="59"/>
    </row>
    <row r="119" spans="1:8" s="51" customFormat="1" ht="15.75">
      <c r="D119" s="58"/>
      <c r="E119" s="58"/>
      <c r="F119" s="53"/>
      <c r="G119" s="53"/>
      <c r="H119" s="59"/>
    </row>
    <row r="120" spans="1:8" s="51" customFormat="1" ht="15.75">
      <c r="D120" s="58"/>
      <c r="E120" s="58"/>
      <c r="F120" s="53"/>
      <c r="G120" s="53"/>
      <c r="H120" s="59"/>
    </row>
    <row r="121" spans="1:8" s="18" customFormat="1">
      <c r="A121" s="51"/>
      <c r="B121" s="51"/>
      <c r="C121" s="51"/>
      <c r="D121" s="58"/>
      <c r="E121" s="58"/>
      <c r="F121" s="53"/>
      <c r="G121" s="53"/>
      <c r="H121" s="48"/>
    </row>
    <row r="122" spans="1:8" s="51" customFormat="1" ht="15.75">
      <c r="A122" s="46"/>
      <c r="B122" s="46"/>
      <c r="C122" s="46"/>
      <c r="D122" s="68"/>
      <c r="E122" s="68"/>
      <c r="F122" s="53"/>
      <c r="G122" s="53"/>
      <c r="H122" s="54"/>
    </row>
    <row r="123" spans="1:8" s="51" customFormat="1" ht="15.75">
      <c r="D123" s="58"/>
      <c r="E123" s="58"/>
      <c r="F123" s="54"/>
      <c r="G123" s="53"/>
      <c r="H123" s="57"/>
    </row>
    <row r="124" spans="1:8" s="51" customFormat="1" ht="15.75">
      <c r="D124" s="58"/>
      <c r="E124" s="58"/>
      <c r="F124" s="54"/>
      <c r="G124" s="54"/>
      <c r="H124" s="54"/>
    </row>
    <row r="125" spans="1:8" s="51" customFormat="1" ht="15.75">
      <c r="D125" s="58"/>
      <c r="E125" s="58"/>
      <c r="F125" s="53"/>
      <c r="G125" s="53"/>
      <c r="H125" s="59"/>
    </row>
    <row r="126" spans="1:8" s="51" customFormat="1" ht="15.75">
      <c r="D126" s="58"/>
      <c r="E126" s="58"/>
      <c r="F126" s="53"/>
      <c r="G126" s="53"/>
      <c r="H126" s="54"/>
    </row>
    <row r="127" spans="1:8" s="51" customFormat="1" ht="16.5" customHeight="1">
      <c r="D127" s="58"/>
      <c r="E127" s="58"/>
      <c r="F127" s="53"/>
      <c r="G127" s="53"/>
      <c r="H127" s="54"/>
    </row>
    <row r="128" spans="1:8" s="51" customFormat="1" ht="16.5" customHeight="1">
      <c r="D128" s="58"/>
      <c r="E128" s="58"/>
      <c r="F128" s="53"/>
      <c r="G128" s="53"/>
      <c r="H128" s="54"/>
    </row>
    <row r="129" spans="1:8" s="51" customFormat="1" ht="15.75">
      <c r="D129" s="58"/>
      <c r="E129" s="58"/>
      <c r="F129" s="54"/>
      <c r="H129" s="54"/>
    </row>
    <row r="130" spans="1:8" s="51" customFormat="1" ht="15.75">
      <c r="D130" s="64"/>
      <c r="E130" s="58"/>
      <c r="F130" s="53"/>
      <c r="G130" s="53"/>
      <c r="H130" s="57"/>
    </row>
    <row r="131" spans="1:8" s="51" customFormat="1" ht="15.75">
      <c r="D131" s="58"/>
      <c r="E131" s="58"/>
      <c r="F131" s="53"/>
      <c r="G131" s="53"/>
      <c r="H131" s="57"/>
    </row>
    <row r="132" spans="1:8" s="51" customFormat="1" ht="15.75">
      <c r="D132" s="58"/>
      <c r="E132" s="58"/>
      <c r="F132" s="54"/>
      <c r="G132" s="53"/>
      <c r="H132" s="57"/>
    </row>
    <row r="133" spans="1:8" s="51" customFormat="1" ht="15.75">
      <c r="D133" s="58"/>
      <c r="E133" s="58"/>
      <c r="F133" s="53"/>
      <c r="G133" s="53"/>
      <c r="H133" s="57"/>
    </row>
    <row r="134" spans="1:8" s="51" customFormat="1" ht="15.75">
      <c r="D134" s="58"/>
      <c r="E134" s="58"/>
      <c r="F134" s="53"/>
      <c r="G134" s="53"/>
      <c r="H134" s="57"/>
    </row>
    <row r="135" spans="1:8" s="51" customFormat="1" ht="15.75">
      <c r="D135" s="64"/>
      <c r="E135" s="58"/>
      <c r="F135" s="53"/>
      <c r="G135" s="53"/>
      <c r="H135" s="53"/>
    </row>
    <row r="136" spans="1:8" s="71" customFormat="1" ht="15.75">
      <c r="A136" s="51"/>
      <c r="B136" s="51"/>
      <c r="C136" s="51"/>
      <c r="D136" s="58"/>
      <c r="E136" s="64"/>
      <c r="F136" s="53"/>
      <c r="G136" s="53"/>
      <c r="H136" s="70"/>
    </row>
    <row r="137" spans="1:8" s="63" customFormat="1" ht="15.75">
      <c r="A137" s="51"/>
      <c r="B137" s="51"/>
      <c r="C137" s="51"/>
      <c r="D137" s="58"/>
      <c r="E137" s="58"/>
      <c r="F137" s="54"/>
      <c r="G137" s="51"/>
      <c r="H137" s="54"/>
    </row>
    <row r="138" spans="1:8" s="63" customFormat="1" ht="15.75">
      <c r="A138" s="51"/>
      <c r="B138" s="51"/>
      <c r="C138" s="51"/>
      <c r="D138" s="58"/>
      <c r="E138" s="58"/>
      <c r="F138" s="53"/>
      <c r="G138" s="53"/>
      <c r="H138" s="57"/>
    </row>
    <row r="139" spans="1:8" s="63" customFormat="1" ht="15.75">
      <c r="A139" s="51"/>
      <c r="B139" s="51"/>
      <c r="C139" s="51"/>
      <c r="D139" s="58"/>
      <c r="E139" s="58"/>
      <c r="F139" s="53"/>
      <c r="G139" s="53"/>
      <c r="H139" s="57"/>
    </row>
    <row r="140" spans="1:8" s="37" customFormat="1" ht="15.75">
      <c r="A140" s="51"/>
      <c r="B140" s="51"/>
      <c r="C140" s="51"/>
      <c r="D140" s="58"/>
      <c r="E140" s="58"/>
      <c r="F140" s="53"/>
      <c r="G140" s="40"/>
      <c r="H140" s="41"/>
    </row>
    <row r="141" spans="1:8" s="51" customFormat="1" ht="15.75">
      <c r="A141" s="37"/>
      <c r="B141" s="37"/>
      <c r="C141" s="37"/>
      <c r="D141" s="61"/>
      <c r="E141" s="61"/>
      <c r="F141" s="41"/>
      <c r="G141" s="53"/>
      <c r="H141" s="57"/>
    </row>
    <row r="142" spans="1:8" s="51" customFormat="1" ht="15.75">
      <c r="C142" s="37"/>
      <c r="D142" s="58"/>
      <c r="E142" s="58"/>
      <c r="F142" s="54"/>
      <c r="G142" s="54"/>
      <c r="H142" s="54"/>
    </row>
    <row r="143" spans="1:8" s="51" customFormat="1" ht="15.75">
      <c r="D143" s="64"/>
      <c r="E143" s="58"/>
      <c r="F143" s="53"/>
      <c r="G143" s="53"/>
      <c r="H143" s="59"/>
    </row>
    <row r="144" spans="1:8" s="51" customFormat="1" ht="15.75">
      <c r="D144" s="58"/>
      <c r="E144" s="58"/>
      <c r="F144" s="53"/>
      <c r="G144" s="53"/>
      <c r="H144" s="59"/>
    </row>
    <row r="145" spans="1:8" s="51" customFormat="1" ht="15.75">
      <c r="D145" s="58"/>
      <c r="E145" s="58"/>
      <c r="F145" s="53"/>
      <c r="G145" s="53"/>
      <c r="H145" s="59"/>
    </row>
    <row r="146" spans="1:8" s="18" customFormat="1">
      <c r="A146" s="51"/>
      <c r="B146" s="51"/>
      <c r="C146" s="51"/>
      <c r="D146" s="58"/>
      <c r="E146" s="58"/>
      <c r="F146" s="53"/>
      <c r="G146" s="53"/>
      <c r="H146" s="48"/>
    </row>
    <row r="147" spans="1:8" s="51" customFormat="1" ht="15.75">
      <c r="A147" s="46"/>
      <c r="B147" s="46"/>
      <c r="C147" s="46"/>
      <c r="D147" s="68"/>
      <c r="E147" s="68"/>
      <c r="F147" s="53"/>
      <c r="G147" s="53"/>
      <c r="H147" s="57"/>
    </row>
    <row r="148" spans="1:8" s="63" customFormat="1" ht="15.75">
      <c r="A148" s="51"/>
      <c r="B148" s="51"/>
      <c r="C148" s="51"/>
      <c r="D148" s="58"/>
      <c r="E148" s="58"/>
      <c r="F148" s="53"/>
      <c r="G148" s="53"/>
      <c r="H148" s="57"/>
    </row>
    <row r="149" spans="1:8" s="51" customFormat="1" ht="15.75">
      <c r="D149" s="58"/>
      <c r="E149" s="58"/>
      <c r="F149" s="54"/>
      <c r="G149" s="54"/>
      <c r="H149" s="54"/>
    </row>
    <row r="150" spans="1:8" s="51" customFormat="1" ht="15.75">
      <c r="D150" s="58"/>
      <c r="E150" s="58"/>
      <c r="F150" s="53"/>
      <c r="G150" s="54"/>
      <c r="H150" s="54"/>
    </row>
    <row r="151" spans="1:8" s="51" customFormat="1" ht="15.75">
      <c r="D151" s="58"/>
      <c r="E151" s="58"/>
      <c r="F151" s="53"/>
      <c r="G151" s="53"/>
      <c r="H151" s="59"/>
    </row>
    <row r="152" spans="1:8" s="51" customFormat="1" ht="15.75">
      <c r="D152" s="58"/>
      <c r="E152" s="58"/>
      <c r="F152" s="54"/>
      <c r="G152" s="53"/>
      <c r="H152" s="57"/>
    </row>
    <row r="153" spans="1:8" s="51" customFormat="1" ht="15.75">
      <c r="D153" s="58"/>
      <c r="E153" s="58"/>
      <c r="F153" s="54"/>
      <c r="H153" s="54"/>
    </row>
    <row r="154" spans="1:8" s="51" customFormat="1" ht="15.75">
      <c r="D154" s="64"/>
      <c r="E154" s="58"/>
      <c r="F154" s="53"/>
      <c r="G154" s="53"/>
      <c r="H154" s="59"/>
    </row>
    <row r="155" spans="1:8" s="51" customFormat="1" ht="15.75">
      <c r="D155" s="58"/>
      <c r="E155" s="58"/>
      <c r="F155" s="54"/>
      <c r="G155" s="53"/>
      <c r="H155" s="59"/>
    </row>
    <row r="156" spans="1:8" s="51" customFormat="1" ht="15.75">
      <c r="D156" s="58"/>
      <c r="E156" s="58"/>
      <c r="F156" s="53"/>
      <c r="G156" s="53"/>
      <c r="H156" s="59"/>
    </row>
    <row r="157" spans="1:8" s="51" customFormat="1" ht="15.75">
      <c r="D157" s="58"/>
      <c r="E157" s="58"/>
      <c r="F157" s="53"/>
      <c r="G157" s="53"/>
      <c r="H157" s="59"/>
    </row>
    <row r="158" spans="1:8" s="51" customFormat="1" ht="15.75">
      <c r="D158" s="64"/>
      <c r="E158" s="58"/>
      <c r="F158" s="53"/>
      <c r="G158" s="53"/>
      <c r="H158" s="54"/>
    </row>
    <row r="159" spans="1:8" s="51" customFormat="1" ht="15.75">
      <c r="F159" s="54"/>
      <c r="H159" s="54"/>
    </row>
    <row r="160" spans="1:8" s="51" customFormat="1" ht="15.75">
      <c r="F160" s="53"/>
      <c r="G160" s="53"/>
      <c r="H160" s="57"/>
    </row>
    <row r="161" spans="1:8" s="51" customFormat="1" ht="15.75">
      <c r="D161" s="58"/>
      <c r="E161" s="58"/>
      <c r="F161" s="54"/>
      <c r="G161" s="54"/>
      <c r="H161" s="54"/>
    </row>
    <row r="162" spans="1:8" s="51" customFormat="1" ht="15.75">
      <c r="D162" s="58"/>
      <c r="E162" s="58"/>
      <c r="F162" s="53"/>
      <c r="G162" s="53"/>
      <c r="H162" s="59"/>
    </row>
    <row r="163" spans="1:8" s="51" customFormat="1" ht="15.75">
      <c r="D163" s="58"/>
      <c r="E163" s="58"/>
      <c r="F163" s="53"/>
      <c r="G163" s="53"/>
      <c r="H163" s="59"/>
    </row>
    <row r="164" spans="1:8" s="51" customFormat="1" ht="15.75">
      <c r="D164" s="58"/>
      <c r="E164" s="58"/>
      <c r="F164" s="53"/>
      <c r="G164" s="53"/>
      <c r="H164" s="59"/>
    </row>
    <row r="165" spans="1:8" s="51" customFormat="1" ht="15.75">
      <c r="D165" s="58"/>
      <c r="E165" s="58"/>
      <c r="F165" s="53"/>
      <c r="G165" s="53"/>
      <c r="H165" s="59"/>
    </row>
    <row r="166" spans="1:8" s="18" customFormat="1">
      <c r="A166" s="51"/>
      <c r="B166" s="51"/>
      <c r="C166" s="51"/>
      <c r="D166" s="64"/>
      <c r="E166" s="58"/>
      <c r="F166" s="53"/>
      <c r="G166" s="53"/>
      <c r="H166" s="48"/>
    </row>
    <row r="167" spans="1:8" s="51" customFormat="1" ht="15.75">
      <c r="A167" s="46"/>
      <c r="B167" s="46"/>
      <c r="C167" s="46"/>
      <c r="D167" s="68"/>
      <c r="E167" s="68"/>
      <c r="F167" s="53"/>
      <c r="G167" s="53"/>
      <c r="H167" s="54"/>
    </row>
    <row r="168" spans="1:8" s="51" customFormat="1" ht="15.75">
      <c r="G168" s="53"/>
      <c r="H168" s="54"/>
    </row>
    <row r="169" spans="1:8" s="51" customFormat="1" ht="15.75">
      <c r="G169" s="53"/>
      <c r="H169" s="57"/>
    </row>
    <row r="170" spans="1:8" s="51" customFormat="1" ht="15.75">
      <c r="D170" s="58"/>
      <c r="E170" s="58"/>
      <c r="F170" s="54"/>
      <c r="G170" s="53"/>
      <c r="H170" s="59"/>
    </row>
    <row r="171" spans="1:8" s="51" customFormat="1" ht="15.75">
      <c r="E171" s="58"/>
      <c r="G171" s="53"/>
      <c r="H171" s="54"/>
    </row>
    <row r="172" spans="1:8" s="51" customFormat="1" ht="15.75">
      <c r="E172" s="58"/>
      <c r="F172" s="53"/>
      <c r="G172" s="53"/>
      <c r="H172" s="57"/>
    </row>
    <row r="173" spans="1:8" s="63" customFormat="1" ht="15.75">
      <c r="A173" s="51"/>
      <c r="B173" s="51"/>
      <c r="C173" s="51"/>
      <c r="D173" s="58"/>
      <c r="E173" s="58"/>
      <c r="F173" s="54"/>
      <c r="G173" s="53"/>
      <c r="H173" s="59"/>
    </row>
    <row r="174" spans="1:8" s="51" customFormat="1" ht="15.75">
      <c r="D174" s="57"/>
      <c r="E174" s="58"/>
      <c r="F174" s="53"/>
      <c r="G174" s="53"/>
      <c r="H174" s="59"/>
    </row>
    <row r="175" spans="1:8" s="51" customFormat="1" ht="15.75">
      <c r="D175" s="57"/>
      <c r="E175" s="58"/>
      <c r="F175" s="53"/>
      <c r="G175" s="53"/>
      <c r="H175" s="54"/>
    </row>
    <row r="176" spans="1:8" s="51" customFormat="1" ht="15.75">
      <c r="F176" s="54"/>
      <c r="H176" s="54"/>
    </row>
    <row r="177" spans="1:8" s="51" customFormat="1" ht="15.75">
      <c r="F177" s="53"/>
      <c r="G177" s="53"/>
      <c r="H177" s="57"/>
    </row>
    <row r="178" spans="1:8" s="51" customFormat="1" ht="15.75">
      <c r="D178" s="58"/>
      <c r="E178" s="58"/>
      <c r="F178" s="54"/>
      <c r="G178" s="54"/>
      <c r="H178" s="54"/>
    </row>
    <row r="179" spans="1:8" s="51" customFormat="1" ht="15.75">
      <c r="D179" s="58"/>
      <c r="E179" s="58"/>
      <c r="F179" s="53"/>
      <c r="G179" s="53"/>
      <c r="H179" s="59"/>
    </row>
    <row r="180" spans="1:8" s="51" customFormat="1" ht="15.75">
      <c r="D180" s="58"/>
      <c r="E180" s="58"/>
      <c r="F180" s="53"/>
      <c r="G180" s="53"/>
      <c r="H180" s="59"/>
    </row>
    <row r="181" spans="1:8" s="51" customFormat="1" ht="15.75">
      <c r="D181" s="58"/>
      <c r="E181" s="58"/>
      <c r="F181" s="53"/>
      <c r="G181" s="53"/>
      <c r="H181" s="59"/>
    </row>
    <row r="182" spans="1:8" s="51" customFormat="1" ht="15.75">
      <c r="D182" s="58"/>
      <c r="E182" s="58"/>
      <c r="F182" s="53"/>
      <c r="G182" s="53"/>
      <c r="H182" s="59"/>
    </row>
    <row r="183" spans="1:8" s="49" customFormat="1" ht="15.75">
      <c r="A183" s="51"/>
      <c r="B183" s="51"/>
      <c r="C183" s="51"/>
      <c r="D183" s="64"/>
      <c r="E183" s="58"/>
      <c r="F183" s="53"/>
      <c r="G183" s="48"/>
      <c r="H183" s="48"/>
    </row>
    <row r="184" spans="1:8" s="49" customFormat="1" ht="15.75" customHeight="1">
      <c r="A184" s="46"/>
      <c r="B184" s="46"/>
      <c r="C184" s="46"/>
      <c r="D184" s="68"/>
      <c r="E184" s="68"/>
      <c r="F184" s="46"/>
      <c r="G184" s="48"/>
      <c r="H184" s="48"/>
    </row>
    <row r="185" spans="1:8" s="46" customFormat="1" ht="15.75" customHeight="1">
      <c r="D185" s="68"/>
      <c r="E185" s="72"/>
      <c r="F185" s="69"/>
      <c r="G185" s="48"/>
      <c r="H185" s="48"/>
    </row>
    <row r="186" spans="1:8" s="46" customFormat="1" ht="15.75" customHeight="1">
      <c r="C186" s="69"/>
      <c r="D186" s="68"/>
      <c r="E186" s="68"/>
      <c r="F186" s="69"/>
      <c r="G186" s="48"/>
      <c r="H186" s="48"/>
    </row>
    <row r="187" spans="1:8" s="46" customFormat="1" ht="16.5" customHeight="1">
      <c r="G187" s="48"/>
      <c r="H187" s="48"/>
    </row>
    <row r="188" spans="1:8" s="46" customFormat="1" ht="16.5" customHeight="1">
      <c r="D188" s="68"/>
      <c r="E188" s="68"/>
      <c r="F188" s="69"/>
      <c r="G188" s="48"/>
      <c r="H188" s="48"/>
    </row>
    <row r="189" spans="1:8" s="18" customFormat="1">
      <c r="A189" s="46"/>
      <c r="B189" s="46"/>
      <c r="C189" s="46"/>
      <c r="D189" s="46"/>
      <c r="E189" s="46"/>
      <c r="F189" s="46"/>
    </row>
    <row r="190" spans="1:8" s="18" customFormat="1"/>
    <row r="191" spans="1:8" s="18" customFormat="1"/>
    <row r="192" spans="1:8" s="18" customFormat="1"/>
    <row r="193" spans="1:9" s="18" customFormat="1">
      <c r="G193" s="28"/>
      <c r="H193" s="28"/>
      <c r="I193" s="28"/>
    </row>
    <row r="194" spans="1:9" s="18" customFormat="1">
      <c r="A194" s="73"/>
      <c r="B194" s="74"/>
      <c r="C194" s="73"/>
      <c r="D194" s="73"/>
      <c r="E194" s="73"/>
      <c r="F194" s="73"/>
    </row>
    <row r="195" spans="1:9" s="18" customFormat="1"/>
    <row r="196" spans="1:9" s="18" customFormat="1"/>
    <row r="197" spans="1:9" s="18" customFormat="1"/>
    <row r="198" spans="1:9" s="18" customFormat="1"/>
    <row r="199" spans="1:9" s="18" customFormat="1"/>
    <row r="200" spans="1:9" s="18" customFormat="1"/>
    <row r="201" spans="1:9" s="18" customFormat="1"/>
    <row r="202" spans="1:9" s="18" customFormat="1"/>
    <row r="203" spans="1:9" s="18" customFormat="1"/>
    <row r="204" spans="1:9" s="18" customFormat="1"/>
    <row r="205" spans="1:9" s="18" customFormat="1"/>
    <row r="206" spans="1:9" s="18" customFormat="1"/>
    <row r="207" spans="1:9" s="18" customFormat="1"/>
    <row r="208" spans="1:9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pans="1:6" s="18" customFormat="1"/>
    <row r="274" spans="1:6" s="18" customFormat="1"/>
    <row r="275" spans="1:6" s="18" customFormat="1"/>
    <row r="276" spans="1:6" s="18" customFormat="1"/>
    <row r="277" spans="1:6" s="18" customFormat="1"/>
    <row r="278" spans="1:6" s="18" customFormat="1"/>
    <row r="279" spans="1:6" s="18" customFormat="1"/>
    <row r="280" spans="1:6" s="18" customFormat="1"/>
    <row r="281" spans="1:6" s="18" customFormat="1"/>
    <row r="282" spans="1:6" s="18" customFormat="1"/>
    <row r="283" spans="1:6" s="18" customFormat="1"/>
    <row r="284" spans="1:6" s="18" customFormat="1"/>
    <row r="285" spans="1:6" s="18" customFormat="1"/>
    <row r="286" spans="1:6" s="18" customFormat="1"/>
    <row r="287" spans="1:6" s="18" customFormat="1"/>
    <row r="288" spans="1:6">
      <c r="A288" s="18"/>
      <c r="B288" s="18"/>
      <c r="C288" s="18"/>
      <c r="D288" s="18"/>
      <c r="E288" s="18"/>
      <c r="F288" s="18"/>
    </row>
    <row r="573" spans="1:8" s="18" customFormat="1" ht="16.5" customHeight="1">
      <c r="A573" s="19"/>
      <c r="B573" s="19"/>
      <c r="C573" s="19"/>
      <c r="D573" s="19"/>
      <c r="E573" s="19"/>
      <c r="F573" s="19"/>
      <c r="G573" s="75"/>
      <c r="H573" s="69"/>
    </row>
    <row r="574" spans="1:8" s="18" customFormat="1" ht="16.5" customHeight="1">
      <c r="A574" s="46"/>
      <c r="B574" s="46"/>
      <c r="C574" s="46"/>
      <c r="D574" s="68"/>
      <c r="E574" s="68"/>
      <c r="F574" s="75"/>
      <c r="G574" s="75"/>
      <c r="H574" s="48"/>
    </row>
    <row r="575" spans="1:8" s="78" customFormat="1">
      <c r="A575" s="46"/>
      <c r="B575" s="46"/>
      <c r="C575" s="46"/>
      <c r="D575" s="68"/>
      <c r="E575" s="68"/>
      <c r="F575" s="75"/>
      <c r="G575" s="75"/>
      <c r="H575" s="77"/>
    </row>
    <row r="576" spans="1:8" s="18" customFormat="1">
      <c r="A576" s="46"/>
      <c r="B576" s="46"/>
      <c r="C576" s="46"/>
      <c r="D576" s="76"/>
      <c r="E576" s="72"/>
      <c r="F576" s="75"/>
      <c r="G576" s="75"/>
      <c r="H576" s="69"/>
    </row>
    <row r="577" spans="1:8" s="18" customFormat="1">
      <c r="A577" s="46"/>
      <c r="B577" s="46"/>
      <c r="C577" s="46"/>
      <c r="D577" s="76"/>
      <c r="E577" s="72"/>
      <c r="F577" s="75"/>
      <c r="G577" s="75"/>
      <c r="H577" s="69"/>
    </row>
    <row r="578" spans="1:8" s="18" customFormat="1">
      <c r="A578" s="46"/>
      <c r="B578" s="46"/>
      <c r="C578" s="46"/>
      <c r="D578" s="68"/>
      <c r="E578" s="68"/>
      <c r="F578" s="75"/>
      <c r="G578" s="75"/>
      <c r="H578" s="75"/>
    </row>
    <row r="579" spans="1:8" s="18" customFormat="1">
      <c r="A579" s="46"/>
      <c r="B579" s="46"/>
      <c r="C579" s="46"/>
      <c r="D579" s="68"/>
      <c r="E579" s="68"/>
      <c r="F579" s="75"/>
      <c r="G579" s="75"/>
      <c r="H579" s="75"/>
    </row>
    <row r="580" spans="1:8" s="18" customFormat="1">
      <c r="A580" s="46"/>
      <c r="B580" s="79"/>
      <c r="C580" s="46"/>
      <c r="D580" s="68"/>
      <c r="E580" s="68"/>
      <c r="F580" s="75"/>
      <c r="G580" s="75"/>
      <c r="H580" s="77"/>
    </row>
    <row r="581" spans="1:8" s="18" customFormat="1">
      <c r="A581" s="46"/>
      <c r="B581" s="46"/>
      <c r="C581" s="46"/>
      <c r="D581" s="68"/>
      <c r="E581" s="68"/>
      <c r="F581" s="69"/>
      <c r="G581" s="46"/>
      <c r="H581" s="69"/>
    </row>
    <row r="582" spans="1:8" s="18" customFormat="1">
      <c r="A582" s="46"/>
      <c r="B582" s="46"/>
      <c r="C582" s="46"/>
      <c r="D582" s="68"/>
      <c r="E582" s="68"/>
      <c r="F582" s="75"/>
      <c r="G582" s="75"/>
      <c r="H582" s="48"/>
    </row>
    <row r="583" spans="1:8" s="18" customFormat="1">
      <c r="A583" s="46"/>
      <c r="B583" s="46"/>
      <c r="C583" s="46"/>
      <c r="D583" s="68"/>
      <c r="E583" s="68"/>
      <c r="F583" s="75"/>
      <c r="G583" s="75"/>
      <c r="H583" s="48"/>
    </row>
    <row r="584" spans="1:8" s="18" customFormat="1">
      <c r="A584" s="46"/>
      <c r="B584" s="46"/>
      <c r="C584" s="46"/>
      <c r="D584" s="68"/>
      <c r="E584" s="68"/>
      <c r="F584" s="75"/>
      <c r="G584" s="75"/>
      <c r="H584" s="69"/>
    </row>
    <row r="585" spans="1:8" s="18" customFormat="1">
      <c r="A585" s="46"/>
      <c r="B585" s="46"/>
      <c r="C585" s="46"/>
      <c r="D585" s="72"/>
      <c r="E585" s="68"/>
      <c r="F585" s="75"/>
      <c r="G585" s="75"/>
      <c r="H585" s="77"/>
    </row>
    <row r="586" spans="1:8" s="18" customFormat="1">
      <c r="A586" s="46"/>
      <c r="B586" s="46"/>
      <c r="C586" s="46"/>
      <c r="D586" s="72"/>
      <c r="E586" s="68"/>
      <c r="F586" s="75"/>
      <c r="G586" s="75"/>
      <c r="H586" s="69"/>
    </row>
    <row r="587" spans="1:8" s="18" customFormat="1">
      <c r="A587" s="46"/>
      <c r="B587" s="46"/>
      <c r="C587" s="46"/>
      <c r="D587" s="72"/>
      <c r="E587" s="68"/>
      <c r="F587" s="75"/>
      <c r="G587" s="75"/>
      <c r="H587" s="48"/>
    </row>
    <row r="588" spans="1:8" s="18" customFormat="1">
      <c r="A588" s="46"/>
      <c r="B588" s="46"/>
      <c r="C588" s="46"/>
      <c r="D588" s="68"/>
      <c r="E588" s="68"/>
      <c r="F588" s="75"/>
      <c r="G588" s="75"/>
      <c r="H588" s="77"/>
    </row>
    <row r="589" spans="1:8" s="18" customFormat="1">
      <c r="A589" s="46"/>
      <c r="B589" s="46"/>
      <c r="C589" s="46"/>
      <c r="D589" s="76"/>
      <c r="E589" s="72"/>
      <c r="F589" s="75"/>
      <c r="G589" s="75"/>
      <c r="H589" s="69"/>
    </row>
    <row r="590" spans="1:8" s="18" customFormat="1">
      <c r="A590" s="46"/>
      <c r="B590" s="46"/>
      <c r="C590" s="46"/>
      <c r="D590" s="76"/>
      <c r="E590" s="72"/>
      <c r="F590" s="75"/>
      <c r="G590" s="75"/>
      <c r="H590" s="69"/>
    </row>
    <row r="591" spans="1:8" s="46" customFormat="1" ht="15.75">
      <c r="D591" s="68"/>
      <c r="E591" s="68"/>
      <c r="F591" s="75"/>
      <c r="G591" s="75"/>
      <c r="H591" s="75"/>
    </row>
    <row r="592" spans="1:8" s="46" customFormat="1" ht="15.75">
      <c r="F592" s="75"/>
      <c r="G592" s="75"/>
      <c r="H592" s="75"/>
    </row>
    <row r="593" spans="1:8" s="46" customFormat="1" ht="15.75">
      <c r="B593" s="79"/>
      <c r="C593" s="80"/>
      <c r="D593" s="68"/>
      <c r="E593" s="68"/>
      <c r="F593" s="75"/>
      <c r="G593" s="75"/>
      <c r="H593" s="77"/>
    </row>
    <row r="594" spans="1:8" s="46" customFormat="1" ht="15.75">
      <c r="D594" s="68"/>
      <c r="E594" s="68"/>
      <c r="F594" s="69"/>
      <c r="H594" s="69"/>
    </row>
    <row r="595" spans="1:8" s="46" customFormat="1" ht="15.75">
      <c r="D595" s="68"/>
      <c r="E595" s="68"/>
      <c r="F595" s="75"/>
      <c r="G595" s="75"/>
      <c r="H595" s="48"/>
    </row>
    <row r="596" spans="1:8" s="18" customFormat="1">
      <c r="A596" s="46"/>
      <c r="B596" s="46"/>
      <c r="C596" s="46"/>
      <c r="D596" s="68"/>
      <c r="E596" s="68"/>
      <c r="F596" s="69"/>
      <c r="G596" s="17"/>
      <c r="H596" s="17"/>
    </row>
    <row r="597" spans="1:8" s="46" customFormat="1" ht="15.75">
      <c r="A597" s="17"/>
      <c r="B597" s="17"/>
      <c r="C597" s="17"/>
      <c r="D597" s="17"/>
      <c r="E597" s="17"/>
      <c r="F597" s="17"/>
      <c r="G597" s="75"/>
      <c r="H597" s="48"/>
    </row>
    <row r="598" spans="1:8" s="46" customFormat="1" ht="15.75">
      <c r="D598" s="68"/>
      <c r="E598" s="68"/>
      <c r="F598" s="69"/>
      <c r="G598" s="75"/>
      <c r="H598" s="69"/>
    </row>
    <row r="599" spans="1:8" s="46" customFormat="1" ht="15.75">
      <c r="D599" s="68"/>
      <c r="E599" s="68"/>
      <c r="F599" s="69"/>
      <c r="G599" s="75"/>
      <c r="H599" s="77"/>
    </row>
    <row r="600" spans="1:8" s="46" customFormat="1" ht="15.75">
      <c r="D600" s="68"/>
      <c r="E600" s="68"/>
      <c r="F600" s="69"/>
      <c r="G600" s="75"/>
      <c r="H600" s="75"/>
    </row>
    <row r="601" spans="1:8" s="46" customFormat="1" ht="15.75">
      <c r="B601" s="79"/>
      <c r="C601" s="80"/>
      <c r="D601" s="68"/>
      <c r="E601" s="68"/>
      <c r="F601" s="75"/>
      <c r="G601" s="75"/>
      <c r="H601" s="77"/>
    </row>
    <row r="602" spans="1:8" s="46" customFormat="1" ht="15.75">
      <c r="D602" s="68"/>
      <c r="E602" s="68"/>
      <c r="F602" s="69"/>
      <c r="H602" s="69"/>
    </row>
    <row r="603" spans="1:8" s="46" customFormat="1" ht="15.75">
      <c r="D603" s="68"/>
      <c r="E603" s="68"/>
      <c r="F603" s="75"/>
      <c r="G603" s="75"/>
      <c r="H603" s="48"/>
    </row>
    <row r="604" spans="1:8" s="46" customFormat="1" ht="15.75">
      <c r="D604" s="68"/>
      <c r="E604" s="68"/>
      <c r="F604" s="69"/>
      <c r="G604" s="75"/>
      <c r="H604" s="48"/>
    </row>
    <row r="605" spans="1:8" s="46" customFormat="1" ht="15.75">
      <c r="D605" s="68"/>
      <c r="E605" s="68"/>
      <c r="F605" s="69"/>
      <c r="G605" s="75"/>
      <c r="H605" s="69"/>
    </row>
    <row r="606" spans="1:8" s="46" customFormat="1" ht="15.75">
      <c r="D606" s="68"/>
      <c r="E606" s="68"/>
      <c r="F606" s="69"/>
      <c r="G606" s="75"/>
      <c r="H606" s="77"/>
    </row>
    <row r="607" spans="1:8" s="46" customFormat="1" ht="15.75">
      <c r="D607" s="68"/>
      <c r="E607" s="68"/>
      <c r="F607" s="69"/>
      <c r="G607" s="75"/>
      <c r="H607" s="75"/>
    </row>
    <row r="608" spans="1:8" s="46" customFormat="1" ht="15.75">
      <c r="B608" s="79"/>
      <c r="C608" s="80"/>
      <c r="D608" s="68"/>
      <c r="E608" s="68"/>
      <c r="F608" s="75"/>
      <c r="G608" s="75"/>
      <c r="H608" s="77"/>
    </row>
    <row r="609" spans="1:8" s="46" customFormat="1" ht="15.75">
      <c r="D609" s="68"/>
      <c r="E609" s="68"/>
      <c r="F609" s="69"/>
      <c r="H609" s="69"/>
    </row>
    <row r="610" spans="1:8" s="46" customFormat="1" ht="15.75">
      <c r="D610" s="68"/>
      <c r="E610" s="68"/>
      <c r="F610" s="75"/>
      <c r="G610" s="75"/>
      <c r="H610" s="48"/>
    </row>
    <row r="611" spans="1:8" s="46" customFormat="1" ht="15.75">
      <c r="D611" s="68"/>
      <c r="E611" s="68"/>
      <c r="F611" s="69"/>
      <c r="G611" s="75"/>
      <c r="H611" s="48"/>
    </row>
    <row r="612" spans="1:8" s="46" customFormat="1" ht="15.75">
      <c r="D612" s="68"/>
      <c r="E612" s="68"/>
      <c r="F612" s="69"/>
      <c r="G612" s="75"/>
      <c r="H612" s="69"/>
    </row>
    <row r="613" spans="1:8" s="46" customFormat="1" ht="15.75">
      <c r="D613" s="68"/>
      <c r="E613" s="68"/>
      <c r="F613" s="69"/>
      <c r="G613" s="75"/>
      <c r="H613" s="77"/>
    </row>
    <row r="614" spans="1:8" s="18" customFormat="1">
      <c r="A614" s="46"/>
      <c r="B614" s="46"/>
      <c r="C614" s="46"/>
      <c r="D614" s="68"/>
      <c r="E614" s="68"/>
      <c r="F614" s="69"/>
      <c r="G614" s="81"/>
      <c r="H614" s="81"/>
    </row>
    <row r="615" spans="1:8" s="18" customFormat="1">
      <c r="A615" s="46"/>
      <c r="B615" s="46"/>
      <c r="C615" s="46"/>
      <c r="D615" s="68"/>
      <c r="E615" s="68"/>
      <c r="F615" s="69"/>
      <c r="G615" s="75"/>
      <c r="H615" s="75"/>
    </row>
    <row r="616" spans="1:8" s="18" customFormat="1">
      <c r="A616" s="46"/>
      <c r="B616" s="46"/>
      <c r="C616" s="46"/>
      <c r="D616" s="68"/>
      <c r="E616" s="68"/>
      <c r="F616" s="69"/>
      <c r="G616" s="75"/>
      <c r="H616" s="75"/>
    </row>
    <row r="617" spans="1:8" s="18" customFormat="1">
      <c r="A617" s="46"/>
      <c r="B617" s="46"/>
      <c r="C617" s="46"/>
      <c r="D617" s="68"/>
      <c r="E617" s="68"/>
      <c r="F617" s="69"/>
      <c r="G617" s="75"/>
      <c r="H617" s="75"/>
    </row>
    <row r="618" spans="1:8" s="18" customFormat="1">
      <c r="A618" s="46"/>
      <c r="B618" s="46"/>
      <c r="C618" s="46"/>
      <c r="D618" s="68"/>
      <c r="E618" s="68"/>
      <c r="F618" s="69"/>
      <c r="G618" s="75"/>
      <c r="H618" s="75"/>
    </row>
    <row r="619" spans="1:8" s="18" customFormat="1">
      <c r="A619" s="46"/>
      <c r="B619" s="46"/>
      <c r="C619" s="46"/>
      <c r="D619" s="46"/>
      <c r="E619" s="46"/>
      <c r="F619" s="75"/>
      <c r="G619" s="75"/>
      <c r="H619" s="77"/>
    </row>
    <row r="620" spans="1:8" s="18" customFormat="1">
      <c r="A620" s="46"/>
      <c r="B620" s="46"/>
      <c r="C620" s="46"/>
      <c r="D620" s="68"/>
      <c r="E620" s="68"/>
      <c r="F620" s="69"/>
      <c r="G620" s="46"/>
      <c r="H620" s="69"/>
    </row>
    <row r="621" spans="1:8" s="18" customFormat="1">
      <c r="A621" s="46"/>
      <c r="B621" s="46"/>
      <c r="C621" s="46"/>
      <c r="D621" s="68"/>
      <c r="E621" s="68"/>
      <c r="F621" s="75"/>
      <c r="G621" s="75"/>
      <c r="H621" s="48"/>
    </row>
    <row r="622" spans="1:8" s="18" customFormat="1">
      <c r="A622" s="46"/>
      <c r="B622" s="46"/>
      <c r="C622" s="46"/>
      <c r="D622" s="46"/>
      <c r="E622" s="68"/>
      <c r="F622" s="75"/>
      <c r="G622" s="75"/>
      <c r="H622" s="48"/>
    </row>
    <row r="623" spans="1:8" s="18" customFormat="1">
      <c r="A623" s="46"/>
      <c r="B623" s="46"/>
      <c r="C623" s="46"/>
      <c r="D623" s="46"/>
      <c r="E623" s="68"/>
      <c r="F623" s="75"/>
      <c r="G623" s="75"/>
      <c r="H623" s="69"/>
    </row>
    <row r="624" spans="1:8" s="18" customFormat="1">
      <c r="A624" s="46"/>
      <c r="B624" s="46"/>
      <c r="C624" s="46"/>
      <c r="D624" s="69"/>
      <c r="E624" s="68"/>
      <c r="F624" s="75"/>
      <c r="G624" s="75"/>
      <c r="H624" s="77"/>
    </row>
    <row r="625" spans="1:8" s="18" customFormat="1">
      <c r="A625" s="46"/>
      <c r="B625" s="46"/>
      <c r="C625" s="46"/>
      <c r="D625" s="46"/>
      <c r="E625" s="68"/>
      <c r="F625" s="75"/>
      <c r="G625" s="75"/>
      <c r="H625" s="69"/>
    </row>
    <row r="626" spans="1:8" s="18" customFormat="1">
      <c r="A626" s="46"/>
      <c r="B626" s="46"/>
      <c r="C626" s="46"/>
      <c r="D626" s="68"/>
      <c r="E626" s="68"/>
      <c r="F626" s="75"/>
      <c r="G626" s="75"/>
      <c r="H626" s="48"/>
    </row>
    <row r="627" spans="1:8" s="18" customFormat="1">
      <c r="A627" s="46"/>
      <c r="B627" s="46"/>
      <c r="C627" s="46"/>
      <c r="D627" s="68"/>
      <c r="E627" s="68"/>
      <c r="F627" s="75"/>
      <c r="G627" s="75"/>
      <c r="H627" s="75"/>
    </row>
    <row r="628" spans="1:8" s="18" customFormat="1">
      <c r="A628" s="46"/>
      <c r="B628" s="46"/>
      <c r="C628" s="46"/>
      <c r="D628" s="68"/>
      <c r="E628" s="68"/>
      <c r="F628" s="69"/>
      <c r="G628" s="17"/>
      <c r="H628" s="17"/>
    </row>
    <row r="629" spans="1:8" s="18" customFormat="1">
      <c r="A629" s="17"/>
      <c r="B629" s="17"/>
      <c r="C629" s="17"/>
      <c r="D629" s="17"/>
      <c r="E629" s="17"/>
      <c r="F629" s="17"/>
      <c r="G629" s="75"/>
      <c r="H629" s="69"/>
    </row>
    <row r="630" spans="1:8" s="18" customFormat="1">
      <c r="A630" s="46"/>
      <c r="B630" s="79"/>
      <c r="C630" s="46"/>
      <c r="D630" s="68"/>
      <c r="E630" s="82"/>
      <c r="F630" s="83"/>
      <c r="G630" s="75"/>
      <c r="H630" s="77"/>
    </row>
    <row r="631" spans="1:8" s="18" customFormat="1">
      <c r="A631" s="46"/>
      <c r="B631" s="46"/>
      <c r="C631" s="46"/>
      <c r="D631" s="68"/>
      <c r="E631" s="68"/>
      <c r="F631" s="69"/>
      <c r="G631" s="46"/>
      <c r="H631" s="69"/>
    </row>
    <row r="632" spans="1:8" s="18" customFormat="1">
      <c r="A632" s="46"/>
      <c r="B632" s="46"/>
      <c r="C632" s="46"/>
      <c r="D632" s="72"/>
      <c r="E632" s="68"/>
      <c r="F632" s="75"/>
      <c r="G632" s="75"/>
      <c r="H632" s="77"/>
    </row>
    <row r="633" spans="1:8" s="18" customFormat="1">
      <c r="A633" s="46"/>
      <c r="B633" s="46"/>
      <c r="C633" s="46"/>
      <c r="D633" s="46"/>
      <c r="E633" s="68"/>
      <c r="F633" s="75"/>
      <c r="G633" s="75"/>
      <c r="H633" s="69"/>
    </row>
    <row r="634" spans="1:8" s="18" customFormat="1">
      <c r="A634" s="46"/>
      <c r="B634" s="46"/>
      <c r="C634" s="46"/>
      <c r="D634" s="68"/>
      <c r="E634" s="68"/>
      <c r="F634" s="75"/>
      <c r="G634" s="75"/>
      <c r="H634" s="69"/>
    </row>
    <row r="635" spans="1:8" s="18" customFormat="1">
      <c r="A635" s="46"/>
      <c r="B635" s="46"/>
      <c r="C635" s="46"/>
      <c r="D635" s="68"/>
      <c r="E635" s="68"/>
      <c r="F635" s="75"/>
      <c r="G635" s="75"/>
      <c r="H635" s="69"/>
    </row>
    <row r="636" spans="1:8" s="18" customFormat="1">
      <c r="A636" s="46"/>
      <c r="B636" s="46"/>
      <c r="C636" s="46"/>
      <c r="D636" s="68"/>
      <c r="E636" s="68"/>
      <c r="F636" s="75"/>
      <c r="G636" s="75"/>
      <c r="H636" s="69"/>
    </row>
    <row r="637" spans="1:8" s="18" customFormat="1">
      <c r="A637" s="46"/>
      <c r="B637" s="46"/>
      <c r="C637" s="46"/>
      <c r="D637" s="69"/>
      <c r="E637" s="68"/>
      <c r="F637" s="75"/>
      <c r="G637" s="75"/>
      <c r="H637" s="69"/>
    </row>
    <row r="638" spans="1:8" s="18" customFormat="1">
      <c r="A638" s="46"/>
      <c r="B638" s="46"/>
      <c r="C638" s="46"/>
      <c r="D638" s="68"/>
      <c r="E638" s="68"/>
      <c r="F638" s="75"/>
      <c r="G638" s="75"/>
      <c r="H638" s="69"/>
    </row>
    <row r="639" spans="1:8" s="18" customFormat="1">
      <c r="A639" s="46"/>
      <c r="B639" s="46"/>
      <c r="C639" s="46"/>
      <c r="D639" s="72"/>
      <c r="E639" s="68"/>
      <c r="F639" s="75"/>
      <c r="G639" s="75"/>
      <c r="H639" s="69"/>
    </row>
    <row r="640" spans="1:8" s="18" customFormat="1">
      <c r="A640" s="46"/>
      <c r="B640" s="46"/>
      <c r="C640" s="46"/>
      <c r="D640" s="68"/>
      <c r="E640" s="68"/>
      <c r="F640" s="83"/>
      <c r="G640" s="75"/>
      <c r="H640" s="75"/>
    </row>
    <row r="641" spans="1:8" s="18" customFormat="1">
      <c r="A641" s="46"/>
      <c r="B641" s="79"/>
      <c r="C641" s="46"/>
      <c r="D641" s="68"/>
      <c r="E641" s="72"/>
      <c r="F641" s="69"/>
      <c r="G641" s="75"/>
      <c r="H641" s="69"/>
    </row>
    <row r="642" spans="1:8" s="18" customFormat="1">
      <c r="A642" s="46"/>
      <c r="B642" s="46"/>
      <c r="C642" s="46"/>
      <c r="D642" s="68"/>
      <c r="E642" s="68"/>
      <c r="F642" s="69"/>
      <c r="G642" s="46"/>
      <c r="H642" s="69"/>
    </row>
    <row r="643" spans="1:8" s="46" customFormat="1" ht="15.75">
      <c r="D643" s="68"/>
      <c r="E643" s="68"/>
      <c r="F643" s="75"/>
      <c r="G643" s="75"/>
      <c r="H643" s="69"/>
    </row>
    <row r="644" spans="1:8" s="18" customFormat="1">
      <c r="A644" s="46"/>
      <c r="B644" s="46"/>
      <c r="C644" s="46"/>
      <c r="D644" s="76"/>
      <c r="E644" s="72"/>
      <c r="F644" s="75"/>
      <c r="G644" s="75"/>
      <c r="H644" s="69"/>
    </row>
    <row r="645" spans="1:8" s="18" customFormat="1">
      <c r="A645" s="46"/>
      <c r="B645" s="46"/>
      <c r="C645" s="46"/>
      <c r="D645" s="68"/>
      <c r="E645" s="68"/>
      <c r="F645" s="69"/>
      <c r="G645" s="75"/>
      <c r="H645" s="75"/>
    </row>
    <row r="646" spans="1:8" s="46" customFormat="1" ht="15.75">
      <c r="D646" s="68"/>
      <c r="E646" s="68"/>
      <c r="F646" s="69"/>
      <c r="H646" s="48"/>
    </row>
    <row r="647" spans="1:8" s="46" customFormat="1" ht="15.75">
      <c r="B647" s="79"/>
      <c r="D647" s="68"/>
      <c r="E647" s="68"/>
      <c r="F647" s="69"/>
      <c r="G647" s="75"/>
      <c r="H647" s="75"/>
    </row>
    <row r="648" spans="1:8" s="18" customFormat="1">
      <c r="A648" s="46"/>
      <c r="B648" s="46"/>
      <c r="C648" s="46"/>
      <c r="D648" s="68"/>
      <c r="E648" s="68"/>
      <c r="F648" s="69"/>
      <c r="G648" s="81"/>
      <c r="H648" s="81"/>
    </row>
    <row r="649" spans="1:8" s="18" customFormat="1">
      <c r="A649" s="46"/>
      <c r="B649" s="46"/>
      <c r="C649" s="46"/>
      <c r="D649" s="68"/>
      <c r="E649" s="68"/>
      <c r="F649" s="69"/>
      <c r="G649" s="75"/>
      <c r="H649" s="75"/>
    </row>
    <row r="650" spans="1:8" s="18" customFormat="1">
      <c r="A650" s="46"/>
      <c r="B650" s="46"/>
      <c r="C650" s="46"/>
      <c r="D650" s="68"/>
      <c r="E650" s="68"/>
      <c r="F650" s="69"/>
      <c r="G650" s="75"/>
      <c r="H650" s="75"/>
    </row>
    <row r="651" spans="1:8" s="18" customFormat="1">
      <c r="A651" s="46"/>
      <c r="B651" s="46"/>
      <c r="C651" s="46"/>
      <c r="D651" s="68"/>
      <c r="E651" s="68"/>
      <c r="F651" s="69"/>
      <c r="G651" s="75"/>
      <c r="H651" s="75"/>
    </row>
    <row r="652" spans="1:8" s="46" customFormat="1" ht="15.75">
      <c r="D652" s="68"/>
      <c r="E652" s="68"/>
      <c r="F652" s="69"/>
      <c r="H652" s="48"/>
    </row>
    <row r="653" spans="1:8" s="46" customFormat="1" ht="15.75">
      <c r="D653" s="68"/>
      <c r="E653" s="68"/>
      <c r="F653" s="69"/>
      <c r="G653" s="75"/>
      <c r="H653" s="75"/>
    </row>
    <row r="654" spans="1:8" s="46" customFormat="1" ht="15.75">
      <c r="D654" s="68"/>
      <c r="E654" s="68"/>
      <c r="F654" s="69"/>
      <c r="H654" s="48"/>
    </row>
    <row r="655" spans="1:8" s="46" customFormat="1" ht="15.75">
      <c r="D655" s="68"/>
      <c r="E655" s="68"/>
      <c r="F655" s="69"/>
      <c r="G655" s="75"/>
      <c r="H655" s="75"/>
    </row>
    <row r="656" spans="1:8" s="46" customFormat="1" ht="15.75">
      <c r="D656" s="68"/>
      <c r="E656" s="68"/>
      <c r="F656" s="69"/>
      <c r="H656" s="48"/>
    </row>
    <row r="657" spans="1:8" s="46" customFormat="1" ht="15.75">
      <c r="D657" s="68"/>
      <c r="E657" s="68"/>
      <c r="F657" s="69"/>
      <c r="G657" s="75"/>
      <c r="H657" s="75"/>
    </row>
    <row r="658" spans="1:8" s="46" customFormat="1" ht="15.75">
      <c r="D658" s="68"/>
      <c r="E658" s="68"/>
      <c r="F658" s="69"/>
      <c r="H658" s="48"/>
    </row>
    <row r="659" spans="1:8" s="46" customFormat="1" ht="15.75">
      <c r="D659" s="68"/>
      <c r="E659" s="68"/>
      <c r="F659" s="69"/>
      <c r="G659" s="75"/>
      <c r="H659" s="75"/>
    </row>
    <row r="660" spans="1:8" s="46" customFormat="1" ht="15.75">
      <c r="D660" s="68"/>
      <c r="E660" s="68"/>
      <c r="F660" s="69"/>
      <c r="H660" s="48"/>
    </row>
    <row r="661" spans="1:8" s="46" customFormat="1" ht="15.75">
      <c r="D661" s="68"/>
      <c r="E661" s="68"/>
      <c r="F661" s="69"/>
      <c r="G661" s="75"/>
      <c r="H661" s="75"/>
    </row>
    <row r="662" spans="1:8" s="18" customFormat="1">
      <c r="A662" s="46"/>
      <c r="B662" s="46"/>
      <c r="C662" s="46"/>
      <c r="D662" s="68"/>
      <c r="E662" s="68"/>
      <c r="F662" s="69"/>
      <c r="G662" s="17"/>
      <c r="H662" s="17"/>
    </row>
    <row r="663" spans="1:8" s="46" customFormat="1" ht="15.75">
      <c r="A663" s="17"/>
      <c r="B663" s="17"/>
      <c r="C663" s="17"/>
      <c r="D663" s="17"/>
      <c r="E663" s="17"/>
      <c r="F663" s="17"/>
      <c r="H663" s="48"/>
    </row>
    <row r="664" spans="1:8" s="46" customFormat="1" ht="15.75">
      <c r="D664" s="68"/>
      <c r="E664" s="68"/>
      <c r="F664" s="69"/>
      <c r="G664" s="75"/>
      <c r="H664" s="75"/>
    </row>
    <row r="665" spans="1:8" s="46" customFormat="1" ht="15.75">
      <c r="D665" s="68"/>
      <c r="E665" s="68"/>
      <c r="F665" s="69"/>
      <c r="H665" s="48"/>
    </row>
    <row r="666" spans="1:8" s="46" customFormat="1" ht="15.75">
      <c r="D666" s="68"/>
      <c r="E666" s="68"/>
      <c r="F666" s="69"/>
      <c r="G666" s="75"/>
      <c r="H666" s="75"/>
    </row>
    <row r="667" spans="1:8" s="46" customFormat="1" ht="15.75">
      <c r="D667" s="68"/>
      <c r="E667" s="68"/>
      <c r="F667" s="69"/>
      <c r="H667" s="48"/>
    </row>
    <row r="668" spans="1:8" s="46" customFormat="1" ht="15.75">
      <c r="D668" s="68"/>
      <c r="E668" s="68"/>
      <c r="F668" s="69"/>
      <c r="G668" s="75"/>
      <c r="H668" s="75"/>
    </row>
    <row r="669" spans="1:8" s="46" customFormat="1" ht="15.75">
      <c r="D669" s="68"/>
      <c r="E669" s="68"/>
      <c r="F669" s="69"/>
      <c r="H669" s="48"/>
    </row>
    <row r="670" spans="1:8" s="46" customFormat="1" ht="15.75">
      <c r="D670" s="68"/>
      <c r="E670" s="68"/>
      <c r="F670" s="69"/>
      <c r="G670" s="75"/>
      <c r="H670" s="75"/>
    </row>
    <row r="671" spans="1:8" s="46" customFormat="1" ht="15.75">
      <c r="D671" s="68"/>
      <c r="E671" s="68"/>
      <c r="F671" s="69"/>
      <c r="H671" s="48"/>
    </row>
    <row r="672" spans="1:8" s="46" customFormat="1" ht="15.75">
      <c r="D672" s="68"/>
      <c r="E672" s="68"/>
      <c r="F672" s="69"/>
      <c r="G672" s="75"/>
      <c r="H672" s="75"/>
    </row>
    <row r="673" spans="1:8" s="46" customFormat="1" ht="15.75">
      <c r="D673" s="68"/>
      <c r="E673" s="68"/>
      <c r="F673" s="69"/>
      <c r="H673" s="48"/>
    </row>
    <row r="674" spans="1:8" s="46" customFormat="1" ht="15.75">
      <c r="D674" s="68"/>
      <c r="E674" s="68"/>
      <c r="F674" s="69"/>
      <c r="G674" s="75"/>
      <c r="H674" s="75"/>
    </row>
    <row r="675" spans="1:8" s="46" customFormat="1" ht="15.75">
      <c r="D675" s="68"/>
      <c r="E675" s="68"/>
      <c r="F675" s="69"/>
      <c r="G675" s="75"/>
      <c r="H675" s="77"/>
    </row>
    <row r="676" spans="1:8" s="46" customFormat="1" ht="15.75">
      <c r="D676" s="68"/>
      <c r="E676" s="68"/>
      <c r="F676" s="69"/>
      <c r="G676" s="75"/>
      <c r="H676" s="75"/>
    </row>
    <row r="677" spans="1:8" s="46" customFormat="1" ht="15.75">
      <c r="D677" s="68"/>
      <c r="E677" s="68"/>
      <c r="F677" s="69"/>
      <c r="H677" s="48"/>
    </row>
    <row r="678" spans="1:8" s="46" customFormat="1" ht="15.75">
      <c r="B678" s="79"/>
      <c r="D678" s="68"/>
      <c r="E678" s="68"/>
      <c r="F678" s="69"/>
      <c r="G678" s="75"/>
      <c r="H678" s="75"/>
    </row>
    <row r="679" spans="1:8" s="18" customFormat="1">
      <c r="A679" s="46"/>
      <c r="B679" s="46"/>
      <c r="C679" s="46"/>
      <c r="D679" s="68"/>
      <c r="E679" s="68"/>
      <c r="F679" s="69"/>
      <c r="G679" s="17"/>
      <c r="H679" s="17"/>
    </row>
    <row r="680" spans="1:8" s="46" customFormat="1" ht="15.75">
      <c r="A680" s="17"/>
      <c r="B680" s="17"/>
      <c r="C680" s="17"/>
      <c r="D680" s="17"/>
      <c r="E680" s="17"/>
      <c r="F680" s="17"/>
      <c r="H680" s="48"/>
    </row>
    <row r="681" spans="1:8" s="46" customFormat="1" ht="15.75">
      <c r="B681" s="79"/>
      <c r="D681" s="68"/>
      <c r="E681" s="68"/>
      <c r="F681" s="69"/>
      <c r="G681" s="75"/>
      <c r="H681" s="75"/>
    </row>
    <row r="682" spans="1:8" s="46" customFormat="1" ht="15.75">
      <c r="D682" s="68"/>
      <c r="E682" s="68"/>
      <c r="F682" s="69"/>
      <c r="H682" s="48"/>
    </row>
    <row r="683" spans="1:8" s="46" customFormat="1" ht="15.75">
      <c r="B683" s="79"/>
      <c r="D683" s="68"/>
      <c r="E683" s="68"/>
      <c r="F683" s="69"/>
      <c r="G683" s="75"/>
      <c r="H683" s="75"/>
    </row>
    <row r="684" spans="1:8" s="46" customFormat="1" ht="15.75">
      <c r="D684" s="68"/>
      <c r="E684" s="68"/>
      <c r="F684" s="69"/>
      <c r="H684" s="48"/>
    </row>
    <row r="685" spans="1:8" s="46" customFormat="1" ht="15.75">
      <c r="B685" s="79"/>
      <c r="D685" s="68"/>
      <c r="E685" s="68"/>
      <c r="F685" s="69"/>
      <c r="G685" s="75"/>
      <c r="H685" s="75"/>
    </row>
    <row r="686" spans="1:8" s="46" customFormat="1" ht="15.75">
      <c r="D686" s="68"/>
      <c r="E686" s="68"/>
      <c r="F686" s="69"/>
      <c r="H686" s="48"/>
    </row>
    <row r="687" spans="1:8" s="46" customFormat="1" ht="15.75">
      <c r="B687" s="79"/>
      <c r="D687" s="68"/>
      <c r="E687" s="68"/>
      <c r="F687" s="69"/>
      <c r="G687" s="75"/>
      <c r="H687" s="75"/>
    </row>
    <row r="688" spans="1:8" s="46" customFormat="1" ht="15.75">
      <c r="D688" s="68"/>
      <c r="E688" s="68"/>
      <c r="F688" s="69"/>
      <c r="H688" s="48"/>
    </row>
    <row r="689" spans="1:8" s="46" customFormat="1" ht="15.75">
      <c r="B689" s="79"/>
      <c r="D689" s="68"/>
      <c r="E689" s="68"/>
      <c r="F689" s="69"/>
      <c r="G689" s="75"/>
      <c r="H689" s="75"/>
    </row>
    <row r="690" spans="1:8" s="46" customFormat="1" ht="15.75">
      <c r="D690" s="68"/>
      <c r="E690" s="68"/>
      <c r="F690" s="69"/>
      <c r="H690" s="48"/>
    </row>
    <row r="691" spans="1:8" s="46" customFormat="1" ht="15.75">
      <c r="B691" s="79"/>
      <c r="D691" s="68"/>
      <c r="E691" s="68"/>
      <c r="F691" s="69"/>
      <c r="G691" s="75"/>
      <c r="H691" s="75"/>
    </row>
    <row r="692" spans="1:8" s="46" customFormat="1" ht="15.75">
      <c r="D692" s="68"/>
      <c r="E692" s="68"/>
      <c r="F692" s="69"/>
      <c r="H692" s="48"/>
    </row>
    <row r="693" spans="1:8" s="46" customFormat="1" ht="15.75">
      <c r="B693" s="79"/>
      <c r="D693" s="68"/>
      <c r="E693" s="68"/>
      <c r="F693" s="69"/>
      <c r="G693" s="75"/>
      <c r="H693" s="75"/>
    </row>
    <row r="694" spans="1:8" s="46" customFormat="1" ht="15.75">
      <c r="D694" s="68"/>
      <c r="E694" s="68"/>
      <c r="F694" s="69"/>
      <c r="H694" s="48"/>
    </row>
    <row r="695" spans="1:8" s="46" customFormat="1" ht="15.75">
      <c r="B695" s="79"/>
      <c r="D695" s="68"/>
      <c r="E695" s="68"/>
      <c r="F695" s="69"/>
      <c r="G695" s="75"/>
      <c r="H695" s="75"/>
    </row>
    <row r="696" spans="1:8" s="18" customFormat="1">
      <c r="A696" s="46"/>
      <c r="B696" s="46"/>
      <c r="C696" s="46"/>
      <c r="D696" s="68"/>
      <c r="E696" s="68"/>
      <c r="F696" s="69"/>
      <c r="G696" s="75"/>
      <c r="H696" s="75"/>
    </row>
    <row r="697" spans="1:8" s="18" customFormat="1">
      <c r="A697" s="46"/>
      <c r="B697" s="79"/>
      <c r="C697" s="46"/>
      <c r="D697" s="46"/>
      <c r="E697" s="46"/>
      <c r="F697" s="69"/>
      <c r="G697" s="75"/>
      <c r="H697" s="48"/>
    </row>
    <row r="698" spans="1:8" s="18" customFormat="1">
      <c r="A698" s="46"/>
      <c r="B698" s="46"/>
      <c r="C698" s="46"/>
      <c r="D698" s="68"/>
      <c r="E698" s="68"/>
      <c r="F698" s="69"/>
      <c r="G698" s="46"/>
      <c r="H698" s="69"/>
    </row>
    <row r="699" spans="1:8" s="18" customFormat="1">
      <c r="A699" s="46"/>
      <c r="B699" s="46"/>
      <c r="C699" s="46"/>
      <c r="D699" s="68"/>
      <c r="E699" s="68"/>
      <c r="F699" s="69"/>
      <c r="G699" s="75"/>
      <c r="H699" s="48"/>
    </row>
    <row r="700" spans="1:8" s="18" customFormat="1">
      <c r="A700" s="46"/>
      <c r="B700" s="46"/>
      <c r="C700" s="46"/>
      <c r="D700" s="69"/>
      <c r="E700" s="68"/>
      <c r="F700" s="69"/>
      <c r="G700" s="75"/>
      <c r="H700" s="48"/>
    </row>
    <row r="701" spans="1:8" s="18" customFormat="1">
      <c r="A701" s="46"/>
      <c r="B701" s="46"/>
      <c r="C701" s="46"/>
      <c r="D701" s="68"/>
      <c r="E701" s="68"/>
      <c r="F701" s="69"/>
      <c r="G701" s="75"/>
      <c r="H701" s="48"/>
    </row>
    <row r="702" spans="1:8" s="46" customFormat="1" ht="15.75">
      <c r="D702" s="68"/>
      <c r="E702" s="68"/>
      <c r="F702" s="69"/>
      <c r="G702" s="75"/>
      <c r="H702" s="75"/>
    </row>
    <row r="703" spans="1:8" s="18" customFormat="1">
      <c r="A703" s="46"/>
      <c r="B703" s="46"/>
      <c r="C703" s="46"/>
      <c r="D703" s="68"/>
      <c r="E703" s="68"/>
      <c r="F703" s="69"/>
      <c r="G703" s="75"/>
      <c r="H703" s="75"/>
    </row>
    <row r="704" spans="1:8" s="18" customFormat="1">
      <c r="A704" s="46"/>
      <c r="B704" s="79"/>
      <c r="C704" s="46"/>
      <c r="D704" s="46"/>
      <c r="E704" s="46"/>
      <c r="F704" s="69"/>
      <c r="G704" s="75"/>
      <c r="H704" s="48"/>
    </row>
    <row r="705" spans="1:8" s="18" customFormat="1">
      <c r="A705" s="46"/>
      <c r="B705" s="46"/>
      <c r="C705" s="46"/>
      <c r="D705" s="68"/>
      <c r="E705" s="68"/>
      <c r="F705" s="69"/>
      <c r="G705" s="46"/>
      <c r="H705" s="69"/>
    </row>
    <row r="706" spans="1:8" s="18" customFormat="1">
      <c r="A706" s="46"/>
      <c r="B706" s="46"/>
      <c r="C706" s="46"/>
      <c r="D706" s="72"/>
      <c r="E706" s="68"/>
      <c r="F706" s="69"/>
      <c r="G706" s="75"/>
      <c r="H706" s="48"/>
    </row>
    <row r="707" spans="1:8" s="18" customFormat="1">
      <c r="A707" s="46"/>
      <c r="B707" s="46"/>
      <c r="C707" s="46"/>
      <c r="D707" s="69"/>
      <c r="E707" s="68"/>
      <c r="F707" s="69"/>
      <c r="G707" s="75"/>
      <c r="H707" s="48"/>
    </row>
    <row r="708" spans="1:8" s="46" customFormat="1" ht="15.75">
      <c r="D708" s="72"/>
      <c r="E708" s="68"/>
      <c r="F708" s="69"/>
      <c r="G708" s="75"/>
      <c r="H708" s="75"/>
    </row>
    <row r="709" spans="1:8" s="18" customFormat="1">
      <c r="A709" s="46"/>
      <c r="B709" s="46"/>
      <c r="C709" s="46"/>
      <c r="D709" s="68"/>
      <c r="E709" s="68"/>
      <c r="F709" s="69"/>
      <c r="G709" s="17"/>
      <c r="H709" s="17"/>
    </row>
    <row r="710" spans="1:8" s="18" customFormat="1">
      <c r="A710" s="17"/>
      <c r="B710" s="17"/>
      <c r="C710" s="17"/>
      <c r="D710" s="17"/>
      <c r="E710" s="17"/>
      <c r="F710" s="17"/>
      <c r="G710" s="75"/>
      <c r="H710" s="75"/>
    </row>
    <row r="711" spans="1:8" s="18" customFormat="1">
      <c r="A711" s="46"/>
      <c r="B711" s="79"/>
      <c r="C711" s="46"/>
      <c r="D711" s="46"/>
      <c r="E711" s="46"/>
      <c r="F711" s="69"/>
      <c r="G711" s="75"/>
      <c r="H711" s="48"/>
    </row>
    <row r="712" spans="1:8" s="18" customFormat="1">
      <c r="A712" s="46"/>
      <c r="B712" s="46"/>
      <c r="C712" s="46"/>
      <c r="D712" s="68"/>
      <c r="E712" s="68"/>
      <c r="F712" s="69"/>
      <c r="G712" s="46"/>
      <c r="H712" s="69"/>
    </row>
    <row r="713" spans="1:8" s="18" customFormat="1">
      <c r="A713" s="46"/>
      <c r="B713" s="46"/>
      <c r="C713" s="46"/>
      <c r="D713" s="72"/>
      <c r="E713" s="68"/>
      <c r="F713" s="69"/>
      <c r="G713" s="75"/>
      <c r="H713" s="48"/>
    </row>
    <row r="714" spans="1:8" s="18" customFormat="1">
      <c r="A714" s="46"/>
      <c r="B714" s="46"/>
      <c r="C714" s="46"/>
      <c r="D714" s="69"/>
      <c r="E714" s="68"/>
      <c r="F714" s="69"/>
      <c r="G714" s="75"/>
      <c r="H714" s="48"/>
    </row>
    <row r="715" spans="1:8" s="46" customFormat="1" ht="15.75">
      <c r="D715" s="72"/>
      <c r="E715" s="68"/>
      <c r="F715" s="69"/>
      <c r="G715" s="75"/>
      <c r="H715" s="75"/>
    </row>
    <row r="716" spans="1:8" s="18" customFormat="1">
      <c r="A716" s="46"/>
      <c r="B716" s="46"/>
      <c r="C716" s="46"/>
      <c r="D716" s="68"/>
      <c r="E716" s="68"/>
      <c r="F716" s="69"/>
      <c r="G716" s="75"/>
      <c r="H716" s="75"/>
    </row>
    <row r="717" spans="1:8" s="18" customFormat="1">
      <c r="A717" s="46"/>
      <c r="B717" s="79"/>
      <c r="C717" s="46"/>
      <c r="D717" s="46"/>
      <c r="E717" s="46"/>
      <c r="F717" s="69"/>
      <c r="G717" s="75"/>
      <c r="H717" s="48"/>
    </row>
    <row r="718" spans="1:8" s="18" customFormat="1">
      <c r="A718" s="46"/>
      <c r="B718" s="46"/>
      <c r="C718" s="46"/>
      <c r="D718" s="68"/>
      <c r="E718" s="68"/>
      <c r="F718" s="69"/>
      <c r="G718" s="46"/>
      <c r="H718" s="69"/>
    </row>
    <row r="719" spans="1:8" s="18" customFormat="1">
      <c r="A719" s="46"/>
      <c r="B719" s="46"/>
      <c r="C719" s="46"/>
      <c r="D719" s="72"/>
      <c r="E719" s="68"/>
      <c r="F719" s="69"/>
      <c r="G719" s="75"/>
      <c r="H719" s="48"/>
    </row>
    <row r="720" spans="1:8" s="18" customFormat="1">
      <c r="A720" s="46"/>
      <c r="B720" s="46"/>
      <c r="C720" s="46"/>
      <c r="D720" s="69"/>
      <c r="E720" s="68"/>
      <c r="F720" s="69"/>
      <c r="G720" s="75"/>
      <c r="H720" s="48"/>
    </row>
    <row r="721" spans="1:8" s="46" customFormat="1" ht="15.75">
      <c r="D721" s="72"/>
      <c r="E721" s="68"/>
      <c r="F721" s="69"/>
      <c r="G721" s="75"/>
      <c r="H721" s="75"/>
    </row>
    <row r="722" spans="1:8" s="18" customFormat="1">
      <c r="A722" s="46"/>
      <c r="B722" s="46"/>
      <c r="C722" s="46"/>
      <c r="D722" s="68"/>
      <c r="E722" s="68"/>
      <c r="F722" s="69"/>
      <c r="G722" s="75"/>
      <c r="H722" s="75"/>
    </row>
    <row r="723" spans="1:8" s="18" customFormat="1">
      <c r="A723" s="46"/>
      <c r="B723" s="79"/>
      <c r="C723" s="46"/>
      <c r="D723" s="46"/>
      <c r="E723" s="46"/>
      <c r="F723" s="69"/>
      <c r="G723" s="75"/>
      <c r="H723" s="48"/>
    </row>
    <row r="724" spans="1:8" s="18" customFormat="1">
      <c r="A724" s="46"/>
      <c r="B724" s="46"/>
      <c r="C724" s="46"/>
      <c r="D724" s="68"/>
      <c r="E724" s="68"/>
      <c r="F724" s="69"/>
      <c r="G724" s="46"/>
      <c r="H724" s="69"/>
    </row>
    <row r="725" spans="1:8" s="18" customFormat="1">
      <c r="A725" s="46"/>
      <c r="B725" s="46"/>
      <c r="C725" s="46"/>
      <c r="D725" s="72"/>
      <c r="E725" s="68"/>
      <c r="F725" s="69"/>
      <c r="G725" s="75"/>
      <c r="H725" s="48"/>
    </row>
    <row r="726" spans="1:8" s="18" customFormat="1">
      <c r="A726" s="46"/>
      <c r="B726" s="46"/>
      <c r="C726" s="46"/>
      <c r="D726" s="69"/>
      <c r="E726" s="68"/>
      <c r="F726" s="69"/>
      <c r="G726" s="75"/>
      <c r="H726" s="48"/>
    </row>
    <row r="727" spans="1:8" s="46" customFormat="1" ht="15.75">
      <c r="D727" s="72"/>
      <c r="E727" s="68"/>
      <c r="F727" s="69"/>
      <c r="G727" s="75"/>
      <c r="H727" s="75"/>
    </row>
    <row r="728" spans="1:8" s="18" customFormat="1">
      <c r="A728" s="46"/>
      <c r="B728" s="46"/>
      <c r="C728" s="46"/>
      <c r="D728" s="68"/>
      <c r="E728" s="68"/>
      <c r="F728" s="69"/>
      <c r="G728" s="75"/>
      <c r="H728" s="75"/>
    </row>
    <row r="729" spans="1:8" s="18" customFormat="1">
      <c r="A729" s="46"/>
      <c r="B729" s="79"/>
      <c r="C729" s="46"/>
      <c r="D729" s="46"/>
      <c r="E729" s="46"/>
      <c r="F729" s="69"/>
      <c r="G729" s="75"/>
      <c r="H729" s="48"/>
    </row>
    <row r="730" spans="1:8" s="18" customFormat="1">
      <c r="A730" s="46"/>
      <c r="B730" s="46"/>
      <c r="C730" s="46"/>
      <c r="D730" s="68"/>
      <c r="E730" s="68"/>
      <c r="F730" s="69"/>
      <c r="G730" s="46"/>
      <c r="H730" s="69"/>
    </row>
    <row r="731" spans="1:8" s="18" customFormat="1">
      <c r="A731" s="46"/>
      <c r="B731" s="46"/>
      <c r="C731" s="46"/>
      <c r="D731" s="72"/>
      <c r="E731" s="68"/>
      <c r="F731" s="69"/>
      <c r="G731" s="75"/>
      <c r="H731" s="48"/>
    </row>
    <row r="732" spans="1:8" s="18" customFormat="1">
      <c r="A732" s="46"/>
      <c r="B732" s="46"/>
      <c r="C732" s="46"/>
      <c r="D732" s="69"/>
      <c r="E732" s="68"/>
      <c r="F732" s="69"/>
      <c r="G732" s="75"/>
      <c r="H732" s="48"/>
    </row>
    <row r="733" spans="1:8" s="46" customFormat="1" ht="15.75">
      <c r="D733" s="72"/>
      <c r="E733" s="68"/>
      <c r="F733" s="69"/>
      <c r="G733" s="75"/>
      <c r="H733" s="75"/>
    </row>
    <row r="734" spans="1:8" s="18" customFormat="1">
      <c r="A734" s="46"/>
      <c r="B734" s="46"/>
      <c r="C734" s="46"/>
      <c r="D734" s="68"/>
      <c r="E734" s="68"/>
      <c r="F734" s="69"/>
      <c r="G734" s="75"/>
      <c r="H734" s="75"/>
    </row>
    <row r="735" spans="1:8" s="18" customFormat="1">
      <c r="A735" s="46"/>
      <c r="B735" s="79"/>
      <c r="C735" s="46"/>
      <c r="D735" s="46"/>
      <c r="E735" s="46"/>
      <c r="F735" s="69"/>
      <c r="G735" s="75"/>
      <c r="H735" s="48"/>
    </row>
    <row r="736" spans="1:8" s="18" customFormat="1">
      <c r="A736" s="46"/>
      <c r="B736" s="46"/>
      <c r="C736" s="46"/>
      <c r="D736" s="68"/>
      <c r="E736" s="68"/>
      <c r="F736" s="69"/>
      <c r="G736" s="46"/>
      <c r="H736" s="69"/>
    </row>
    <row r="737" spans="1:8" s="18" customFormat="1">
      <c r="A737" s="46"/>
      <c r="B737" s="46"/>
      <c r="C737" s="46"/>
      <c r="D737" s="72"/>
      <c r="E737" s="68"/>
      <c r="F737" s="69"/>
      <c r="G737" s="75"/>
      <c r="H737" s="48"/>
    </row>
    <row r="738" spans="1:8" s="18" customFormat="1">
      <c r="A738" s="46"/>
      <c r="B738" s="46"/>
      <c r="C738" s="46"/>
      <c r="D738" s="69"/>
      <c r="E738" s="68"/>
      <c r="F738" s="69"/>
      <c r="G738" s="75"/>
      <c r="H738" s="48"/>
    </row>
    <row r="739" spans="1:8" s="46" customFormat="1" ht="15.75">
      <c r="D739" s="72"/>
      <c r="E739" s="68"/>
      <c r="F739" s="69"/>
      <c r="G739" s="75"/>
      <c r="H739" s="75"/>
    </row>
    <row r="740" spans="1:8" s="46" customFormat="1" ht="15.75">
      <c r="D740" s="68"/>
      <c r="E740" s="68"/>
      <c r="F740" s="69"/>
      <c r="G740" s="75"/>
      <c r="H740" s="75"/>
    </row>
    <row r="741" spans="1:8" s="46" customFormat="1" ht="15.75">
      <c r="F741" s="69"/>
      <c r="G741" s="75"/>
      <c r="H741" s="48"/>
    </row>
    <row r="742" spans="1:8" s="46" customFormat="1" ht="15.75">
      <c r="D742" s="68"/>
      <c r="E742" s="68"/>
      <c r="F742" s="69"/>
      <c r="H742" s="69"/>
    </row>
    <row r="743" spans="1:8" s="18" customFormat="1">
      <c r="A743" s="46"/>
      <c r="B743" s="46"/>
      <c r="C743" s="46"/>
      <c r="D743" s="72"/>
      <c r="E743" s="68"/>
      <c r="F743" s="69"/>
      <c r="G743" s="17"/>
      <c r="H743" s="17"/>
    </row>
    <row r="744" spans="1:8" s="46" customFormat="1" ht="15.75">
      <c r="A744" s="17"/>
      <c r="B744" s="17"/>
      <c r="C744" s="17"/>
      <c r="D744" s="17"/>
      <c r="E744" s="17"/>
      <c r="F744" s="17"/>
      <c r="G744" s="75"/>
      <c r="H744" s="48"/>
    </row>
    <row r="745" spans="1:8" s="46" customFormat="1" ht="15.75">
      <c r="D745" s="69"/>
      <c r="E745" s="68"/>
      <c r="F745" s="69"/>
      <c r="G745" s="75"/>
      <c r="H745" s="48"/>
    </row>
    <row r="746" spans="1:8" s="46" customFormat="1" ht="15.75">
      <c r="D746" s="68"/>
      <c r="E746" s="68"/>
      <c r="F746" s="69"/>
      <c r="G746" s="75"/>
      <c r="H746" s="48"/>
    </row>
    <row r="747" spans="1:8" s="46" customFormat="1" ht="15.75">
      <c r="D747" s="72"/>
      <c r="E747" s="68"/>
      <c r="F747" s="69"/>
      <c r="G747" s="75"/>
      <c r="H747" s="75"/>
    </row>
    <row r="748" spans="1:8" s="18" customFormat="1">
      <c r="A748" s="46"/>
      <c r="B748" s="46"/>
      <c r="C748" s="46"/>
      <c r="D748" s="68"/>
      <c r="E748" s="68"/>
      <c r="F748" s="69"/>
      <c r="G748" s="75"/>
      <c r="H748" s="75"/>
    </row>
    <row r="749" spans="1:8" s="46" customFormat="1" ht="15.75">
      <c r="B749" s="79"/>
      <c r="F749" s="69"/>
      <c r="G749" s="75"/>
      <c r="H749" s="48"/>
    </row>
    <row r="750" spans="1:8" s="18" customFormat="1">
      <c r="A750" s="46"/>
      <c r="B750" s="46"/>
      <c r="C750" s="46"/>
      <c r="D750" s="68"/>
      <c r="E750" s="68"/>
      <c r="F750" s="69"/>
      <c r="G750" s="46"/>
      <c r="H750" s="69"/>
    </row>
    <row r="751" spans="1:8" s="18" customFormat="1">
      <c r="A751" s="46"/>
      <c r="B751" s="46"/>
      <c r="C751" s="46"/>
      <c r="D751" s="72"/>
      <c r="E751" s="68"/>
      <c r="F751" s="69"/>
      <c r="G751" s="75"/>
      <c r="H751" s="48"/>
    </row>
    <row r="752" spans="1:8" s="18" customFormat="1">
      <c r="A752" s="46"/>
      <c r="B752" s="46"/>
      <c r="C752" s="46"/>
      <c r="D752" s="69"/>
      <c r="E752" s="68"/>
      <c r="F752" s="69"/>
      <c r="G752" s="75"/>
      <c r="H752" s="48"/>
    </row>
    <row r="753" spans="1:8" s="46" customFormat="1" ht="15.75">
      <c r="D753" s="72"/>
      <c r="E753" s="68"/>
      <c r="F753" s="69"/>
      <c r="G753" s="75"/>
      <c r="H753" s="75"/>
    </row>
    <row r="754" spans="1:8" s="46" customFormat="1" ht="15.75">
      <c r="D754" s="68"/>
      <c r="E754" s="68"/>
      <c r="F754" s="69"/>
      <c r="G754" s="75"/>
      <c r="H754" s="75"/>
    </row>
    <row r="755" spans="1:8" s="46" customFormat="1" ht="15.75">
      <c r="D755" s="68"/>
      <c r="E755" s="68"/>
      <c r="F755" s="69"/>
      <c r="G755" s="75"/>
      <c r="H755" s="48"/>
    </row>
    <row r="756" spans="1:8" s="46" customFormat="1" ht="15.75">
      <c r="D756" s="68"/>
      <c r="E756" s="68"/>
      <c r="F756" s="69"/>
      <c r="G756" s="75"/>
      <c r="H756" s="48"/>
    </row>
    <row r="757" spans="1:8" s="46" customFormat="1" ht="15.75">
      <c r="D757" s="68"/>
      <c r="E757" s="68"/>
      <c r="F757" s="69"/>
      <c r="G757" s="75"/>
      <c r="H757" s="48"/>
    </row>
    <row r="758" spans="1:8" s="46" customFormat="1" ht="15.75">
      <c r="D758" s="68"/>
      <c r="E758" s="68"/>
      <c r="F758" s="69"/>
      <c r="G758" s="75"/>
      <c r="H758" s="48"/>
    </row>
    <row r="759" spans="1:8" s="46" customFormat="1" ht="15.75">
      <c r="D759" s="68"/>
      <c r="E759" s="68"/>
      <c r="F759" s="69"/>
      <c r="G759" s="75"/>
      <c r="H759" s="75"/>
    </row>
    <row r="760" spans="1:8" s="46" customFormat="1" ht="15.75">
      <c r="D760" s="68"/>
      <c r="E760" s="68"/>
      <c r="F760" s="69"/>
      <c r="G760" s="75"/>
      <c r="H760" s="75"/>
    </row>
    <row r="761" spans="1:8" s="46" customFormat="1" ht="15.75">
      <c r="D761" s="68"/>
      <c r="E761" s="68"/>
      <c r="F761" s="69"/>
      <c r="H761" s="48"/>
    </row>
    <row r="762" spans="1:8" s="46" customFormat="1" ht="15.75">
      <c r="B762" s="79"/>
      <c r="D762" s="68"/>
      <c r="E762" s="68"/>
      <c r="F762" s="84"/>
      <c r="G762" s="75"/>
      <c r="H762" s="75"/>
    </row>
    <row r="763" spans="1:8" s="46" customFormat="1" ht="15.75">
      <c r="D763" s="68"/>
      <c r="E763" s="68"/>
      <c r="F763" s="69"/>
      <c r="G763" s="81"/>
      <c r="H763" s="85"/>
    </row>
    <row r="764" spans="1:8" s="18" customFormat="1">
      <c r="A764" s="46"/>
      <c r="B764" s="46"/>
      <c r="C764" s="46"/>
      <c r="D764" s="68"/>
      <c r="E764" s="68"/>
      <c r="F764" s="69"/>
      <c r="G764" s="17"/>
      <c r="H764" s="17"/>
    </row>
    <row r="765" spans="1:8" s="18" customFormat="1">
      <c r="A765" s="17"/>
      <c r="B765" s="17"/>
      <c r="C765" s="17"/>
      <c r="D765" s="17"/>
      <c r="E765" s="17"/>
      <c r="F765" s="17"/>
    </row>
    <row r="766" spans="1:8" s="18" customFormat="1"/>
    <row r="767" spans="1:8" s="18" customFormat="1"/>
    <row r="768" spans="1:8" s="18" customFormat="1"/>
    <row r="769" s="18" customFormat="1"/>
    <row r="770" s="18" customFormat="1"/>
    <row r="771" s="18" customFormat="1"/>
    <row r="772" s="18" customFormat="1"/>
    <row r="773" s="18" customFormat="1"/>
    <row r="774" s="18" customFormat="1"/>
    <row r="775" s="18" customFormat="1"/>
    <row r="776" s="18" customFormat="1"/>
    <row r="777" s="18" customFormat="1"/>
    <row r="778" s="18" customFormat="1"/>
    <row r="779" s="18" customFormat="1"/>
    <row r="780" s="18" customFormat="1"/>
    <row r="781" s="18" customFormat="1"/>
    <row r="782" s="18" customFormat="1"/>
    <row r="783" s="18" customFormat="1"/>
    <row r="784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pans="1:6" s="18" customFormat="1"/>
    <row r="834" spans="1:6" s="18" customFormat="1"/>
    <row r="835" spans="1:6" s="18" customFormat="1"/>
    <row r="836" spans="1:6" s="18" customFormat="1"/>
    <row r="837" spans="1:6" s="18" customFormat="1"/>
    <row r="838" spans="1:6" s="18" customFormat="1"/>
    <row r="839" spans="1:6">
      <c r="A839" s="18"/>
      <c r="B839" s="18"/>
      <c r="C839" s="18"/>
      <c r="D839" s="18"/>
      <c r="E839" s="18"/>
      <c r="F839" s="18"/>
    </row>
  </sheetData>
  <mergeCells count="11">
    <mergeCell ref="B13:E13"/>
    <mergeCell ref="B31:E31"/>
    <mergeCell ref="A1:F1"/>
    <mergeCell ref="A4:F4"/>
    <mergeCell ref="A2:F2"/>
    <mergeCell ref="E6:F7"/>
    <mergeCell ref="A6:A8"/>
    <mergeCell ref="B6:B8"/>
    <mergeCell ref="C6:C8"/>
    <mergeCell ref="D6:D8"/>
    <mergeCell ref="A3:F3"/>
  </mergeCells>
  <phoneticPr fontId="0" type="noConversion"/>
  <pageMargins left="0.36" right="0.23622047244094491" top="0.32" bottom="0.4" header="0.23" footer="0.18"/>
  <pageSetup paperSize="9" scale="93" orientation="portrait" r:id="rId1"/>
  <headerFooter alignWithMargins="0">
    <oddFooter>&amp;CPage&amp;P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32"/>
  <sheetViews>
    <sheetView view="pageBreakPreview" zoomScale="115" zoomScaleSheetLayoutView="115" workbookViewId="0">
      <selection activeCell="A2" sqref="A2:F2"/>
    </sheetView>
  </sheetViews>
  <sheetFormatPr defaultColWidth="9.140625" defaultRowHeight="16.5"/>
  <cols>
    <col min="1" max="1" width="4.85546875" style="19" customWidth="1"/>
    <col min="2" max="2" width="47.7109375" style="19" customWidth="1"/>
    <col min="3" max="3" width="9.28515625" style="19" customWidth="1"/>
    <col min="4" max="4" width="8.5703125" style="19" customWidth="1"/>
    <col min="5" max="5" width="10.7109375" style="19" customWidth="1"/>
    <col min="6" max="6" width="14.42578125" style="19" customWidth="1"/>
    <col min="7" max="7" width="8.140625" style="19" customWidth="1"/>
    <col min="8" max="8" width="10.5703125" style="19" customWidth="1"/>
    <col min="9" max="16384" width="9.140625" style="19"/>
  </cols>
  <sheetData>
    <row r="1" spans="1:17" s="4" customFormat="1" ht="36.75" customHeight="1">
      <c r="A1" s="856" t="s">
        <v>361</v>
      </c>
      <c r="B1" s="856"/>
      <c r="C1" s="856"/>
      <c r="D1" s="856"/>
      <c r="E1" s="856"/>
      <c r="F1" s="856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 s="4" customFormat="1" ht="21.75" customHeight="1">
      <c r="A2" s="887" t="s">
        <v>1223</v>
      </c>
      <c r="B2" s="888"/>
      <c r="C2" s="888"/>
      <c r="D2" s="888"/>
      <c r="E2" s="888"/>
      <c r="F2" s="888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s="4" customFormat="1" ht="21" customHeight="1">
      <c r="A3" s="893" t="s">
        <v>414</v>
      </c>
      <c r="B3" s="893"/>
      <c r="C3" s="893"/>
      <c r="D3" s="893"/>
      <c r="E3" s="893"/>
      <c r="F3" s="893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s="5" customFormat="1">
      <c r="A4" s="892"/>
      <c r="B4" s="892"/>
      <c r="C4" s="892"/>
      <c r="D4" s="892"/>
      <c r="E4" s="892"/>
      <c r="F4" s="892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17.25" customHeight="1">
      <c r="A5" s="9"/>
      <c r="E5" s="10"/>
      <c r="F5" s="10"/>
      <c r="G5" s="86"/>
      <c r="H5" s="11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27.75" customHeight="1">
      <c r="A6" s="864" t="s">
        <v>25</v>
      </c>
      <c r="B6" s="867" t="s">
        <v>362</v>
      </c>
      <c r="C6" s="870" t="s">
        <v>363</v>
      </c>
      <c r="D6" s="870" t="s">
        <v>201</v>
      </c>
      <c r="E6" s="860" t="s">
        <v>364</v>
      </c>
      <c r="F6" s="861"/>
      <c r="G6" s="12"/>
      <c r="H6" s="12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48" customHeight="1">
      <c r="A7" s="865"/>
      <c r="B7" s="868"/>
      <c r="C7" s="871"/>
      <c r="D7" s="871"/>
      <c r="E7" s="862"/>
      <c r="F7" s="863"/>
      <c r="G7" s="91"/>
      <c r="H7" s="13"/>
      <c r="I7" s="6"/>
      <c r="J7" s="6"/>
      <c r="K7" s="6"/>
      <c r="L7" s="6"/>
      <c r="M7" s="6"/>
      <c r="N7" s="6"/>
      <c r="O7" s="6"/>
      <c r="P7" s="6"/>
      <c r="Q7" s="6"/>
    </row>
    <row r="8" spans="1:17">
      <c r="A8" s="866"/>
      <c r="B8" s="869"/>
      <c r="C8" s="872"/>
      <c r="D8" s="872"/>
      <c r="E8" s="454" t="s">
        <v>365</v>
      </c>
      <c r="F8" s="455" t="s">
        <v>366</v>
      </c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</row>
    <row r="9" spans="1:17" ht="21" customHeight="1">
      <c r="A9" s="468">
        <v>1</v>
      </c>
      <c r="B9" s="470">
        <v>2</v>
      </c>
      <c r="C9" s="470">
        <v>3</v>
      </c>
      <c r="D9" s="471">
        <v>4</v>
      </c>
      <c r="E9" s="471">
        <v>5</v>
      </c>
      <c r="F9" s="471">
        <v>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</row>
    <row r="10" spans="1:17" s="22" customFormat="1" ht="15.75">
      <c r="A10" s="170"/>
      <c r="B10" s="894" t="s">
        <v>441</v>
      </c>
      <c r="C10" s="895"/>
      <c r="D10" s="895"/>
      <c r="E10" s="896"/>
      <c r="F10" s="14"/>
      <c r="G10" s="88"/>
      <c r="H10" s="20"/>
      <c r="I10" s="119"/>
      <c r="J10" s="21"/>
      <c r="K10" s="21"/>
      <c r="L10" s="21"/>
      <c r="M10" s="21"/>
      <c r="N10" s="21"/>
      <c r="O10" s="21"/>
      <c r="P10" s="21"/>
      <c r="Q10" s="21"/>
    </row>
    <row r="11" spans="1:17" s="22" customFormat="1" ht="18">
      <c r="A11" s="181">
        <v>1</v>
      </c>
      <c r="B11" s="507" t="s">
        <v>442</v>
      </c>
      <c r="C11" s="385" t="s">
        <v>443</v>
      </c>
      <c r="D11" s="186">
        <v>1.6</v>
      </c>
      <c r="E11" s="243"/>
      <c r="F11" s="188"/>
      <c r="G11" s="88"/>
      <c r="H11" s="20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18">
      <c r="A12" s="182">
        <v>2</v>
      </c>
      <c r="B12" s="507" t="s">
        <v>444</v>
      </c>
      <c r="C12" s="385" t="s">
        <v>443</v>
      </c>
      <c r="D12" s="186">
        <v>7.6</v>
      </c>
      <c r="E12" s="244"/>
      <c r="F12" s="188"/>
      <c r="G12" s="88"/>
      <c r="H12" s="20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18">
      <c r="A13" s="182"/>
      <c r="B13" s="507" t="s">
        <v>445</v>
      </c>
      <c r="C13" s="385" t="s">
        <v>446</v>
      </c>
      <c r="D13" s="186">
        <v>0.55500000000000005</v>
      </c>
      <c r="E13" s="244"/>
      <c r="F13" s="188"/>
      <c r="G13" s="88"/>
      <c r="H13" s="20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18">
      <c r="A14" s="181">
        <v>3</v>
      </c>
      <c r="B14" s="507" t="s">
        <v>447</v>
      </c>
      <c r="C14" s="385" t="s">
        <v>443</v>
      </c>
      <c r="D14" s="186">
        <v>3.5</v>
      </c>
      <c r="E14" s="245"/>
      <c r="F14" s="188"/>
      <c r="G14" s="88"/>
      <c r="H14" s="20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2" customFormat="1" ht="18">
      <c r="A15" s="182">
        <v>4</v>
      </c>
      <c r="B15" s="507" t="s">
        <v>448</v>
      </c>
      <c r="C15" s="385" t="s">
        <v>449</v>
      </c>
      <c r="D15" s="186">
        <v>850</v>
      </c>
      <c r="E15" s="246"/>
      <c r="F15" s="188"/>
      <c r="G15" s="88"/>
      <c r="H15" s="20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22" customFormat="1" ht="18">
      <c r="A16" s="181">
        <v>5</v>
      </c>
      <c r="B16" s="507" t="s">
        <v>450</v>
      </c>
      <c r="C16" s="385" t="s">
        <v>451</v>
      </c>
      <c r="D16" s="186">
        <v>850</v>
      </c>
      <c r="E16" s="247"/>
      <c r="F16" s="188"/>
      <c r="G16" s="88"/>
      <c r="H16" s="20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30">
      <c r="A17" s="180">
        <v>6</v>
      </c>
      <c r="B17" s="508" t="s">
        <v>452</v>
      </c>
      <c r="C17" s="393" t="s">
        <v>446</v>
      </c>
      <c r="D17" s="187">
        <v>4.774</v>
      </c>
      <c r="E17" s="247"/>
      <c r="F17" s="188"/>
      <c r="G17" s="88"/>
      <c r="H17" s="20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18">
      <c r="A18" s="177">
        <v>7</v>
      </c>
      <c r="B18" s="457" t="s">
        <v>453</v>
      </c>
      <c r="C18" s="393" t="s">
        <v>389</v>
      </c>
      <c r="D18" s="184">
        <v>340</v>
      </c>
      <c r="E18" s="172"/>
      <c r="F18" s="188"/>
      <c r="G18" s="88"/>
      <c r="H18" s="20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8">
      <c r="A19" s="177">
        <v>8</v>
      </c>
      <c r="B19" s="457" t="s">
        <v>454</v>
      </c>
      <c r="C19" s="393" t="s">
        <v>446</v>
      </c>
      <c r="D19" s="185">
        <v>5.274</v>
      </c>
      <c r="E19" s="172"/>
      <c r="F19" s="188"/>
      <c r="G19" s="88"/>
      <c r="H19" s="20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2" customFormat="1" ht="36">
      <c r="A20" s="177">
        <v>9</v>
      </c>
      <c r="B20" s="374" t="s">
        <v>455</v>
      </c>
      <c r="C20" s="393" t="s">
        <v>446</v>
      </c>
      <c r="D20" s="185">
        <v>5.274</v>
      </c>
      <c r="E20" s="172"/>
      <c r="F20" s="188"/>
      <c r="G20" s="88"/>
      <c r="H20" s="20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22" customFormat="1" ht="18">
      <c r="A21" s="177">
        <v>10</v>
      </c>
      <c r="B21" s="374" t="s">
        <v>456</v>
      </c>
      <c r="C21" s="393" t="s">
        <v>137</v>
      </c>
      <c r="D21" s="185">
        <v>235</v>
      </c>
      <c r="E21" s="176"/>
      <c r="F21" s="188"/>
      <c r="G21" s="88"/>
      <c r="H21" s="20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36">
      <c r="A22" s="177">
        <v>11</v>
      </c>
      <c r="B22" s="374" t="s">
        <v>457</v>
      </c>
      <c r="C22" s="393" t="s">
        <v>137</v>
      </c>
      <c r="D22" s="185">
        <v>102.8</v>
      </c>
      <c r="E22" s="176"/>
      <c r="F22" s="188"/>
      <c r="G22" s="88"/>
      <c r="H22" s="20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36">
      <c r="A23" s="177">
        <v>12</v>
      </c>
      <c r="B23" s="374" t="s">
        <v>458</v>
      </c>
      <c r="C23" s="393" t="s">
        <v>137</v>
      </c>
      <c r="D23" s="185">
        <v>102.8</v>
      </c>
      <c r="E23" s="176"/>
      <c r="F23" s="188"/>
      <c r="G23" s="88"/>
      <c r="H23" s="20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2" customFormat="1" ht="18">
      <c r="A24" s="177">
        <v>13</v>
      </c>
      <c r="B24" s="374" t="s">
        <v>459</v>
      </c>
      <c r="C24" s="393" t="s">
        <v>137</v>
      </c>
      <c r="D24" s="185">
        <v>7.8</v>
      </c>
      <c r="E24" s="176"/>
      <c r="F24" s="188"/>
      <c r="G24" s="88"/>
      <c r="H24" s="20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22" customFormat="1" ht="36">
      <c r="A25" s="177">
        <v>13</v>
      </c>
      <c r="B25" s="374" t="s">
        <v>579</v>
      </c>
      <c r="C25" s="393" t="s">
        <v>137</v>
      </c>
      <c r="D25" s="185">
        <v>34</v>
      </c>
      <c r="E25" s="176"/>
      <c r="F25" s="188"/>
      <c r="G25" s="88"/>
      <c r="H25" s="20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2" customFormat="1" ht="21" customHeight="1">
      <c r="A26" s="27"/>
      <c r="B26" s="853" t="s">
        <v>460</v>
      </c>
      <c r="C26" s="854"/>
      <c r="D26" s="854"/>
      <c r="E26" s="855"/>
      <c r="F26" s="189"/>
      <c r="G26" s="88"/>
      <c r="H26" s="20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37" customFormat="1">
      <c r="A27" s="29"/>
      <c r="B27" s="29"/>
      <c r="C27" s="29"/>
      <c r="D27" s="29"/>
      <c r="E27" s="29"/>
      <c r="F27" s="36"/>
      <c r="G27" s="40"/>
      <c r="H27" s="42"/>
    </row>
    <row r="28" spans="1:17" s="37" customFormat="1" ht="15.75">
      <c r="A28" s="13"/>
      <c r="D28" s="38"/>
      <c r="E28" s="38"/>
      <c r="F28" s="39"/>
      <c r="G28" s="40"/>
      <c r="H28" s="42"/>
    </row>
    <row r="29" spans="1:17" s="37" customFormat="1" ht="15.75">
      <c r="A29" s="13"/>
      <c r="D29" s="38"/>
      <c r="E29" s="38"/>
      <c r="F29" s="43"/>
      <c r="G29" s="40"/>
      <c r="H29" s="42"/>
    </row>
    <row r="30" spans="1:17" s="37" customFormat="1" ht="15.75">
      <c r="A30" s="13"/>
      <c r="D30" s="38"/>
      <c r="E30" s="38"/>
      <c r="F30" s="39"/>
      <c r="G30" s="40"/>
      <c r="H30" s="42"/>
    </row>
    <row r="31" spans="1:17" s="37" customFormat="1" ht="15.75">
      <c r="A31" s="13"/>
      <c r="D31" s="38"/>
      <c r="E31" s="38"/>
      <c r="F31" s="39"/>
      <c r="G31" s="40"/>
      <c r="H31" s="42"/>
    </row>
    <row r="32" spans="1:17" s="37" customFormat="1" ht="15.75">
      <c r="A32" s="13"/>
      <c r="D32" s="38"/>
      <c r="E32" s="38"/>
      <c r="F32" s="43"/>
      <c r="G32" s="40"/>
      <c r="H32" s="42"/>
    </row>
    <row r="33" spans="1:8" s="37" customFormat="1" ht="15.75">
      <c r="A33" s="13"/>
      <c r="D33" s="38"/>
      <c r="E33" s="38"/>
      <c r="F33" s="39"/>
      <c r="G33" s="40"/>
      <c r="H33" s="42"/>
    </row>
    <row r="34" spans="1:8" s="49" customFormat="1" ht="15.75">
      <c r="A34" s="13"/>
      <c r="B34" s="37"/>
      <c r="C34" s="37"/>
      <c r="D34" s="38"/>
      <c r="E34" s="38"/>
      <c r="F34" s="39"/>
      <c r="G34" s="46"/>
      <c r="H34" s="48"/>
    </row>
    <row r="35" spans="1:8" s="49" customFormat="1" ht="15.75">
      <c r="A35" s="45"/>
      <c r="B35" s="46"/>
      <c r="C35" s="46"/>
      <c r="D35" s="47"/>
      <c r="E35" s="47"/>
      <c r="F35" s="45"/>
      <c r="G35" s="46"/>
      <c r="H35" s="46"/>
    </row>
    <row r="36" spans="1:8" s="37" customFormat="1" ht="15.75">
      <c r="A36" s="45"/>
      <c r="B36" s="46"/>
      <c r="C36" s="46"/>
      <c r="D36" s="47"/>
      <c r="E36" s="47"/>
      <c r="F36" s="45"/>
      <c r="G36" s="40"/>
      <c r="H36" s="42"/>
    </row>
    <row r="37" spans="1:8" s="37" customFormat="1" ht="15.75">
      <c r="A37" s="13"/>
      <c r="D37" s="38"/>
      <c r="E37" s="38"/>
      <c r="F37" s="39"/>
      <c r="G37" s="40"/>
      <c r="H37" s="42"/>
    </row>
    <row r="38" spans="1:8" s="37" customFormat="1" ht="15.75">
      <c r="A38" s="13"/>
      <c r="D38" s="38"/>
      <c r="E38" s="38"/>
      <c r="F38" s="39"/>
      <c r="G38" s="40"/>
      <c r="H38" s="42"/>
    </row>
    <row r="39" spans="1:8" s="49" customFormat="1" ht="15.75">
      <c r="A39" s="13"/>
      <c r="B39" s="37"/>
      <c r="C39" s="37"/>
      <c r="D39" s="38"/>
      <c r="E39" s="38"/>
      <c r="F39" s="39"/>
      <c r="G39" s="46"/>
      <c r="H39" s="48"/>
    </row>
    <row r="40" spans="1:8" s="49" customFormat="1" ht="15.75">
      <c r="A40" s="45"/>
      <c r="B40" s="46"/>
      <c r="C40" s="46"/>
      <c r="D40" s="47"/>
      <c r="E40" s="47"/>
      <c r="F40" s="45"/>
      <c r="G40" s="46"/>
      <c r="H40" s="46"/>
    </row>
    <row r="41" spans="1:8" s="3" customFormat="1">
      <c r="A41" s="45"/>
      <c r="B41" s="46"/>
      <c r="C41" s="46"/>
      <c r="D41" s="47"/>
      <c r="E41" s="47"/>
      <c r="F41" s="45"/>
      <c r="G41" s="51"/>
      <c r="H41" s="51"/>
    </row>
    <row r="42" spans="1:8" s="3" customFormat="1">
      <c r="A42" s="50"/>
      <c r="B42" s="51"/>
      <c r="C42" s="51"/>
      <c r="D42" s="50"/>
      <c r="E42" s="50"/>
      <c r="F42" s="52"/>
      <c r="G42" s="53"/>
      <c r="H42" s="57"/>
    </row>
    <row r="43" spans="1:8" s="3" customFormat="1">
      <c r="A43" s="50"/>
      <c r="B43" s="51"/>
      <c r="C43" s="51"/>
      <c r="D43" s="55"/>
      <c r="E43" s="55"/>
      <c r="F43" s="56"/>
      <c r="G43" s="54"/>
      <c r="H43" s="54"/>
    </row>
    <row r="44" spans="1:8" s="3" customFormat="1">
      <c r="A44" s="50"/>
      <c r="B44" s="51"/>
      <c r="C44" s="51"/>
      <c r="D44" s="58"/>
      <c r="E44" s="58"/>
      <c r="F44" s="53"/>
      <c r="G44" s="54"/>
      <c r="H44" s="54"/>
    </row>
    <row r="45" spans="1:8" s="3" customFormat="1">
      <c r="A45" s="50"/>
      <c r="B45" s="51"/>
      <c r="C45" s="51"/>
      <c r="D45" s="51"/>
      <c r="E45" s="58"/>
      <c r="F45" s="53"/>
      <c r="G45" s="53"/>
      <c r="H45" s="59"/>
    </row>
    <row r="46" spans="1:8" s="3" customFormat="1">
      <c r="A46" s="50"/>
      <c r="B46" s="51"/>
      <c r="C46" s="51"/>
      <c r="D46" s="54"/>
      <c r="E46" s="58"/>
      <c r="F46" s="53"/>
      <c r="G46" s="53"/>
      <c r="H46" s="59"/>
    </row>
    <row r="47" spans="1:8" s="3" customFormat="1">
      <c r="A47" s="50"/>
      <c r="B47" s="51"/>
      <c r="C47" s="51"/>
      <c r="D47" s="60"/>
      <c r="E47" s="58"/>
      <c r="F47" s="53"/>
      <c r="G47" s="53"/>
      <c r="H47" s="59"/>
    </row>
    <row r="48" spans="1:8" s="3" customFormat="1">
      <c r="A48" s="50"/>
      <c r="B48" s="51"/>
      <c r="C48" s="51"/>
      <c r="D48" s="51"/>
      <c r="E48" s="58"/>
      <c r="F48" s="53"/>
      <c r="G48" s="53"/>
      <c r="H48" s="59"/>
    </row>
    <row r="49" spans="1:8" s="37" customFormat="1" ht="15.75">
      <c r="A49" s="50"/>
      <c r="B49" s="51"/>
      <c r="C49" s="51"/>
      <c r="D49" s="58"/>
      <c r="E49" s="58"/>
      <c r="F49" s="53"/>
      <c r="G49" s="40"/>
      <c r="H49" s="42"/>
    </row>
    <row r="50" spans="1:8" s="51" customFormat="1" ht="15.75">
      <c r="A50" s="13"/>
      <c r="B50" s="37"/>
      <c r="C50" s="37"/>
      <c r="D50" s="61"/>
      <c r="E50" s="61"/>
      <c r="F50" s="62"/>
      <c r="G50" s="53"/>
      <c r="H50" s="54"/>
    </row>
    <row r="51" spans="1:8" s="51" customFormat="1" ht="15.75">
      <c r="A51" s="50"/>
      <c r="D51" s="58"/>
      <c r="E51" s="58"/>
      <c r="F51" s="54"/>
      <c r="G51" s="53"/>
      <c r="H51" s="57"/>
    </row>
    <row r="52" spans="1:8" s="51" customFormat="1" ht="15.75">
      <c r="A52" s="50"/>
      <c r="D52" s="58"/>
      <c r="E52" s="58"/>
      <c r="F52" s="54"/>
      <c r="G52" s="54"/>
      <c r="H52" s="54"/>
    </row>
    <row r="53" spans="1:8" s="51" customFormat="1" ht="15.75">
      <c r="A53" s="50"/>
      <c r="D53" s="58"/>
      <c r="E53" s="58"/>
      <c r="F53" s="53"/>
      <c r="G53" s="53"/>
      <c r="H53" s="59"/>
    </row>
    <row r="54" spans="1:8" s="63" customFormat="1" ht="15.75">
      <c r="A54" s="50"/>
      <c r="B54" s="51"/>
      <c r="C54" s="51"/>
      <c r="D54" s="58"/>
      <c r="E54" s="58"/>
      <c r="F54" s="53"/>
      <c r="G54" s="53"/>
      <c r="H54" s="53"/>
    </row>
    <row r="55" spans="1:8" s="63" customFormat="1" ht="15.75">
      <c r="A55" s="50"/>
      <c r="B55" s="51"/>
      <c r="C55" s="51"/>
      <c r="D55" s="58"/>
      <c r="E55" s="58"/>
      <c r="F55" s="54"/>
      <c r="G55" s="53"/>
      <c r="H55" s="54"/>
    </row>
    <row r="56" spans="1:8" s="63" customFormat="1" ht="15.75">
      <c r="A56" s="50"/>
      <c r="B56" s="51"/>
      <c r="C56" s="51"/>
      <c r="D56" s="54"/>
      <c r="E56" s="58"/>
      <c r="F56" s="54"/>
      <c r="G56" s="51"/>
      <c r="H56" s="54"/>
    </row>
    <row r="57" spans="1:8" s="63" customFormat="1" ht="15.75">
      <c r="A57" s="50"/>
      <c r="B57" s="51"/>
      <c r="C57" s="51"/>
      <c r="D57" s="58"/>
      <c r="E57" s="58"/>
      <c r="F57" s="54"/>
      <c r="G57" s="53"/>
      <c r="H57" s="54"/>
    </row>
    <row r="58" spans="1:8" s="51" customFormat="1" ht="15.75">
      <c r="A58" s="50"/>
      <c r="D58" s="54"/>
      <c r="E58" s="58"/>
      <c r="F58" s="54"/>
      <c r="G58" s="53"/>
      <c r="H58" s="57"/>
    </row>
    <row r="59" spans="1:8" s="51" customFormat="1" ht="15.75">
      <c r="A59" s="50"/>
      <c r="D59" s="58"/>
      <c r="E59" s="58"/>
      <c r="F59" s="53"/>
      <c r="G59" s="53"/>
      <c r="H59" s="57"/>
    </row>
    <row r="60" spans="1:8" s="51" customFormat="1" ht="15.75">
      <c r="A60" s="50"/>
      <c r="D60" s="58"/>
      <c r="E60" s="58"/>
      <c r="F60" s="54"/>
      <c r="G60" s="54"/>
      <c r="H60" s="54"/>
    </row>
    <row r="61" spans="1:8" s="51" customFormat="1" ht="15.75">
      <c r="A61" s="50"/>
      <c r="D61" s="58"/>
      <c r="E61" s="58"/>
      <c r="F61" s="53"/>
      <c r="G61" s="53"/>
      <c r="H61" s="59"/>
    </row>
    <row r="62" spans="1:8" s="51" customFormat="1" ht="15.75">
      <c r="A62" s="50"/>
      <c r="D62" s="58"/>
      <c r="E62" s="58"/>
      <c r="F62" s="53"/>
      <c r="G62" s="53"/>
      <c r="H62" s="59"/>
    </row>
    <row r="63" spans="1:8" s="51" customFormat="1" ht="15.75">
      <c r="A63" s="50"/>
      <c r="D63" s="58"/>
      <c r="E63" s="58"/>
      <c r="F63" s="53"/>
    </row>
    <row r="64" spans="1:8" s="51" customFormat="1" ht="15.75">
      <c r="A64" s="50"/>
      <c r="D64" s="58"/>
      <c r="E64" s="58"/>
      <c r="F64" s="53"/>
    </row>
    <row r="65" spans="1:8" s="51" customFormat="1" ht="15.75">
      <c r="A65" s="50"/>
      <c r="D65" s="58"/>
      <c r="E65" s="58"/>
      <c r="F65" s="53"/>
      <c r="G65" s="53"/>
      <c r="H65" s="57"/>
    </row>
    <row r="66" spans="1:8" s="51" customFormat="1" ht="15.75">
      <c r="A66" s="50"/>
      <c r="D66" s="58"/>
      <c r="E66" s="58"/>
      <c r="F66" s="54"/>
      <c r="G66" s="54"/>
      <c r="H66" s="54"/>
    </row>
    <row r="67" spans="1:8" s="51" customFormat="1" ht="15.75">
      <c r="A67" s="50"/>
      <c r="D67" s="64"/>
      <c r="E67" s="58"/>
      <c r="F67" s="53"/>
      <c r="G67" s="53"/>
      <c r="H67" s="59"/>
    </row>
    <row r="68" spans="1:8" s="51" customFormat="1" ht="15.75">
      <c r="A68" s="50"/>
      <c r="D68" s="58"/>
      <c r="E68" s="58"/>
      <c r="F68" s="53"/>
      <c r="G68" s="53"/>
      <c r="H68" s="59"/>
    </row>
    <row r="69" spans="1:8" s="51" customFormat="1" ht="15.75">
      <c r="A69" s="50"/>
      <c r="D69" s="58"/>
      <c r="E69" s="58"/>
      <c r="F69" s="53"/>
      <c r="G69" s="53"/>
      <c r="H69" s="59"/>
    </row>
    <row r="70" spans="1:8" s="51" customFormat="1" ht="15.75">
      <c r="A70" s="50"/>
      <c r="D70" s="58"/>
      <c r="E70" s="58"/>
      <c r="F70" s="53"/>
      <c r="G70" s="53"/>
      <c r="H70" s="54"/>
    </row>
    <row r="71" spans="1:8" s="51" customFormat="1" ht="16.5" customHeight="1">
      <c r="A71" s="50"/>
      <c r="D71" s="58"/>
      <c r="E71" s="58"/>
      <c r="F71" s="53"/>
      <c r="G71" s="53"/>
      <c r="H71" s="54"/>
    </row>
    <row r="72" spans="1:8" s="51" customFormat="1" ht="16.5" customHeight="1">
      <c r="A72" s="50"/>
      <c r="D72" s="58"/>
      <c r="E72" s="58"/>
      <c r="F72" s="53"/>
      <c r="G72" s="53"/>
      <c r="H72" s="54"/>
    </row>
    <row r="73" spans="1:8" s="51" customFormat="1" ht="15.75">
      <c r="A73" s="50"/>
      <c r="D73" s="58"/>
      <c r="E73" s="58"/>
      <c r="F73" s="54"/>
      <c r="H73" s="54"/>
    </row>
    <row r="74" spans="1:8" s="51" customFormat="1" ht="15.75">
      <c r="A74" s="50"/>
      <c r="D74" s="64"/>
      <c r="E74" s="58"/>
      <c r="F74" s="53"/>
      <c r="G74" s="53"/>
      <c r="H74" s="57"/>
    </row>
    <row r="75" spans="1:8" s="51" customFormat="1" ht="15.75">
      <c r="A75" s="50"/>
      <c r="D75" s="58"/>
      <c r="E75" s="58"/>
      <c r="F75" s="53"/>
      <c r="G75" s="53"/>
      <c r="H75" s="57"/>
    </row>
    <row r="76" spans="1:8" s="51" customFormat="1" ht="15.75">
      <c r="A76" s="50"/>
      <c r="D76" s="58"/>
      <c r="E76" s="58"/>
      <c r="F76" s="54"/>
      <c r="G76" s="53"/>
      <c r="H76" s="57"/>
    </row>
    <row r="77" spans="1:8" s="51" customFormat="1" ht="15.75">
      <c r="A77" s="50"/>
      <c r="D77" s="58"/>
      <c r="E77" s="58"/>
      <c r="F77" s="53"/>
      <c r="G77" s="53"/>
      <c r="H77" s="57"/>
    </row>
    <row r="78" spans="1:8" s="51" customFormat="1" ht="15.75">
      <c r="D78" s="58"/>
      <c r="E78" s="58"/>
      <c r="F78" s="53"/>
      <c r="G78" s="53"/>
      <c r="H78" s="57"/>
    </row>
    <row r="79" spans="1:8" s="63" customFormat="1" ht="15.75">
      <c r="A79" s="51"/>
      <c r="B79" s="51"/>
      <c r="C79" s="51"/>
      <c r="D79" s="64"/>
      <c r="E79" s="58"/>
      <c r="F79" s="53"/>
      <c r="G79" s="51"/>
      <c r="H79" s="51"/>
    </row>
    <row r="80" spans="1:8" s="63" customFormat="1" ht="15.75">
      <c r="A80" s="51"/>
      <c r="B80" s="51"/>
      <c r="C80" s="51"/>
      <c r="D80" s="58"/>
      <c r="E80" s="58"/>
      <c r="F80" s="53"/>
      <c r="G80" s="53"/>
      <c r="H80" s="57"/>
    </row>
    <row r="81" spans="1:8" s="63" customFormat="1" ht="15.75">
      <c r="A81" s="51"/>
      <c r="B81" s="51"/>
      <c r="C81" s="51"/>
      <c r="D81" s="58"/>
      <c r="E81" s="58"/>
      <c r="F81" s="54"/>
      <c r="G81" s="53"/>
      <c r="H81" s="59"/>
    </row>
    <row r="82" spans="1:8" s="63" customFormat="1" ht="15.75">
      <c r="A82" s="51"/>
      <c r="B82" s="51"/>
      <c r="C82" s="51"/>
      <c r="D82" s="58"/>
      <c r="E82" s="58"/>
      <c r="F82" s="53"/>
      <c r="G82" s="53"/>
      <c r="H82" s="54"/>
    </row>
    <row r="83" spans="1:8" s="63" customFormat="1" ht="15.75">
      <c r="A83" s="51"/>
      <c r="B83" s="51"/>
      <c r="C83" s="51"/>
      <c r="D83" s="64"/>
      <c r="E83" s="58"/>
      <c r="F83" s="53"/>
      <c r="G83" s="51"/>
      <c r="H83" s="51"/>
    </row>
    <row r="84" spans="1:8" s="63" customFormat="1" ht="15.75">
      <c r="A84" s="51"/>
      <c r="B84" s="51"/>
      <c r="C84" s="51"/>
      <c r="D84" s="58"/>
      <c r="E84" s="58"/>
      <c r="F84" s="53"/>
      <c r="G84" s="53"/>
      <c r="H84" s="57"/>
    </row>
    <row r="85" spans="1:8" s="51" customFormat="1" ht="15.75">
      <c r="D85" s="58"/>
      <c r="E85" s="58"/>
      <c r="F85" s="54"/>
      <c r="G85" s="53"/>
      <c r="H85" s="59"/>
    </row>
    <row r="86" spans="1:8" s="63" customFormat="1" ht="15.75">
      <c r="A86" s="51"/>
      <c r="B86" s="51"/>
      <c r="C86" s="51"/>
      <c r="D86" s="58"/>
      <c r="E86" s="58"/>
      <c r="F86" s="53"/>
      <c r="G86" s="53"/>
      <c r="H86" s="59"/>
    </row>
    <row r="87" spans="1:8" s="37" customFormat="1" ht="16.5" customHeight="1">
      <c r="A87" s="51"/>
      <c r="B87" s="51"/>
      <c r="C87" s="51"/>
      <c r="D87" s="64"/>
      <c r="E87" s="58"/>
      <c r="F87" s="53"/>
      <c r="G87" s="40"/>
      <c r="H87" s="42"/>
    </row>
    <row r="88" spans="1:8" s="37" customFormat="1" ht="15.75">
      <c r="D88" s="61"/>
      <c r="E88" s="61"/>
      <c r="F88" s="62"/>
      <c r="G88" s="40"/>
      <c r="H88" s="42"/>
    </row>
    <row r="89" spans="1:8" s="37" customFormat="1" ht="15.75">
      <c r="D89" s="61"/>
      <c r="E89" s="61"/>
      <c r="F89" s="40"/>
      <c r="G89" s="40"/>
      <c r="H89" s="42"/>
    </row>
    <row r="90" spans="1:8" s="37" customFormat="1" ht="15.75">
      <c r="D90" s="61"/>
      <c r="E90" s="61"/>
      <c r="F90" s="40"/>
      <c r="G90" s="40"/>
      <c r="H90" s="42"/>
    </row>
    <row r="91" spans="1:8" s="67" customFormat="1" ht="15.75">
      <c r="A91" s="37"/>
      <c r="B91" s="37"/>
      <c r="C91" s="37"/>
      <c r="D91" s="61"/>
      <c r="E91" s="61"/>
      <c r="F91" s="40"/>
      <c r="G91" s="90"/>
      <c r="H91" s="62"/>
    </row>
    <row r="92" spans="1:8" s="63" customFormat="1" ht="15.75">
      <c r="A92" s="37"/>
      <c r="B92" s="37"/>
      <c r="C92" s="65"/>
      <c r="D92" s="66"/>
      <c r="E92" s="66"/>
      <c r="F92" s="62"/>
      <c r="G92" s="53"/>
      <c r="H92" s="54"/>
    </row>
    <row r="93" spans="1:8" s="63" customFormat="1" ht="15.75">
      <c r="A93" s="51"/>
      <c r="B93" s="51"/>
      <c r="C93" s="44"/>
      <c r="D93" s="58"/>
      <c r="E93" s="58"/>
      <c r="F93" s="54"/>
      <c r="G93" s="51"/>
      <c r="H93" s="54"/>
    </row>
    <row r="94" spans="1:8" s="63" customFormat="1" ht="15.75">
      <c r="A94" s="51"/>
      <c r="B94" s="51"/>
      <c r="C94" s="51"/>
      <c r="D94" s="58"/>
      <c r="E94" s="58"/>
      <c r="F94" s="53"/>
      <c r="G94" s="53"/>
      <c r="H94" s="54"/>
    </row>
    <row r="95" spans="1:8" s="63" customFormat="1" ht="15.75">
      <c r="A95" s="51"/>
      <c r="B95" s="51"/>
      <c r="C95" s="51"/>
      <c r="D95" s="58"/>
      <c r="E95" s="58"/>
      <c r="F95" s="53"/>
      <c r="G95" s="53"/>
      <c r="H95" s="54"/>
    </row>
    <row r="96" spans="1:8" s="63" customFormat="1" ht="15.75">
      <c r="A96" s="51"/>
      <c r="B96" s="51"/>
      <c r="C96" s="51"/>
      <c r="D96" s="58"/>
      <c r="E96" s="58"/>
      <c r="F96" s="53"/>
      <c r="G96" s="53"/>
      <c r="H96" s="54"/>
    </row>
    <row r="97" spans="1:8" s="49" customFormat="1" ht="15.75">
      <c r="A97" s="51"/>
      <c r="B97" s="51"/>
      <c r="C97" s="51"/>
      <c r="D97" s="58"/>
      <c r="E97" s="58"/>
      <c r="F97" s="53"/>
      <c r="G97" s="46"/>
      <c r="H97" s="48"/>
    </row>
    <row r="98" spans="1:8" s="49" customFormat="1" ht="15.75">
      <c r="A98" s="46"/>
      <c r="B98" s="46"/>
      <c r="C98" s="46"/>
      <c r="D98" s="68"/>
      <c r="E98" s="68"/>
      <c r="F98" s="46"/>
      <c r="G98" s="46"/>
      <c r="H98" s="46"/>
    </row>
    <row r="99" spans="1:8" s="18" customFormat="1">
      <c r="A99" s="46"/>
      <c r="B99" s="46"/>
      <c r="C99" s="46"/>
      <c r="D99" s="68"/>
      <c r="E99" s="68"/>
      <c r="F99" s="46"/>
      <c r="G99" s="53"/>
      <c r="H99" s="48"/>
    </row>
    <row r="100" spans="1:8" s="63" customFormat="1" ht="15.75">
      <c r="A100" s="46"/>
      <c r="B100" s="46"/>
      <c r="C100" s="46"/>
      <c r="D100" s="68"/>
      <c r="E100" s="68"/>
      <c r="F100" s="53"/>
      <c r="G100" s="51"/>
      <c r="H100" s="51"/>
    </row>
    <row r="101" spans="1:8" s="63" customFormat="1" ht="15.75">
      <c r="A101" s="51"/>
      <c r="B101" s="51"/>
      <c r="C101" s="51"/>
      <c r="D101" s="58"/>
      <c r="E101" s="58"/>
      <c r="F101" s="53"/>
      <c r="G101" s="53"/>
      <c r="H101" s="57"/>
    </row>
    <row r="102" spans="1:8" s="63" customFormat="1" ht="15.75">
      <c r="A102" s="51"/>
      <c r="B102" s="51"/>
      <c r="C102" s="51"/>
      <c r="D102" s="58"/>
      <c r="E102" s="58"/>
      <c r="F102" s="54"/>
      <c r="G102" s="53"/>
      <c r="H102" s="59"/>
    </row>
    <row r="103" spans="1:8" s="63" customFormat="1" ht="15.75">
      <c r="A103" s="51"/>
      <c r="B103" s="51"/>
      <c r="C103" s="51"/>
      <c r="D103" s="58"/>
      <c r="E103" s="58"/>
      <c r="F103" s="53"/>
      <c r="G103" s="53"/>
      <c r="H103" s="54"/>
    </row>
    <row r="104" spans="1:8" s="63" customFormat="1" ht="15.75">
      <c r="A104" s="51"/>
      <c r="B104" s="51"/>
      <c r="C104" s="51"/>
      <c r="D104" s="64"/>
      <c r="E104" s="58"/>
      <c r="F104" s="53"/>
      <c r="G104" s="53"/>
      <c r="H104" s="54"/>
    </row>
    <row r="105" spans="1:8" s="51" customFormat="1" ht="15.75">
      <c r="D105" s="58"/>
      <c r="E105" s="58"/>
      <c r="F105" s="53"/>
      <c r="G105" s="53"/>
      <c r="H105" s="54"/>
    </row>
    <row r="106" spans="1:8" s="63" customFormat="1" ht="15.75">
      <c r="A106" s="51"/>
      <c r="B106" s="51"/>
      <c r="C106" s="51"/>
      <c r="D106" s="58"/>
      <c r="E106" s="58"/>
      <c r="F106" s="54"/>
      <c r="G106" s="53"/>
      <c r="H106" s="54"/>
    </row>
    <row r="107" spans="1:8" s="63" customFormat="1" ht="15.75">
      <c r="A107" s="51"/>
      <c r="B107" s="51"/>
      <c r="C107" s="51"/>
      <c r="D107" s="58"/>
      <c r="E107" s="58"/>
      <c r="F107" s="53"/>
      <c r="G107" s="53"/>
      <c r="H107" s="54"/>
    </row>
    <row r="108" spans="1:8" s="37" customFormat="1" ht="15.75">
      <c r="A108" s="51"/>
      <c r="B108" s="51"/>
      <c r="C108" s="51"/>
      <c r="D108" s="64"/>
      <c r="E108" s="58"/>
      <c r="F108" s="53"/>
      <c r="G108" s="40"/>
      <c r="H108" s="41"/>
    </row>
    <row r="109" spans="1:8" s="51" customFormat="1" ht="15.75">
      <c r="A109" s="37"/>
      <c r="B109" s="37"/>
      <c r="C109" s="37"/>
      <c r="D109" s="61"/>
      <c r="E109" s="61"/>
      <c r="F109" s="41"/>
      <c r="G109" s="53"/>
      <c r="H109" s="57"/>
    </row>
    <row r="110" spans="1:8" s="51" customFormat="1" ht="15.75">
      <c r="C110" s="37"/>
      <c r="D110" s="58"/>
      <c r="E110" s="58"/>
      <c r="F110" s="54"/>
      <c r="G110" s="54"/>
      <c r="H110" s="54"/>
    </row>
    <row r="111" spans="1:8" s="51" customFormat="1" ht="15.75">
      <c r="D111" s="64"/>
      <c r="E111" s="58"/>
      <c r="F111" s="53"/>
      <c r="G111" s="53"/>
      <c r="H111" s="59"/>
    </row>
    <row r="112" spans="1:8" s="51" customFormat="1" ht="15.75">
      <c r="D112" s="58"/>
      <c r="E112" s="58"/>
      <c r="F112" s="53"/>
      <c r="G112" s="53"/>
      <c r="H112" s="59"/>
    </row>
    <row r="113" spans="1:8" s="51" customFormat="1" ht="15.75">
      <c r="D113" s="58"/>
      <c r="E113" s="58"/>
      <c r="F113" s="53"/>
      <c r="G113" s="53"/>
      <c r="H113" s="59"/>
    </row>
    <row r="114" spans="1:8" s="18" customFormat="1">
      <c r="A114" s="51"/>
      <c r="B114" s="51"/>
      <c r="C114" s="51"/>
      <c r="D114" s="58"/>
      <c r="E114" s="58"/>
      <c r="F114" s="53"/>
      <c r="G114" s="53"/>
      <c r="H114" s="48"/>
    </row>
    <row r="115" spans="1:8" s="51" customFormat="1" ht="15.75">
      <c r="A115" s="46"/>
      <c r="B115" s="46"/>
      <c r="C115" s="46"/>
      <c r="D115" s="68"/>
      <c r="E115" s="68"/>
      <c r="F115" s="53"/>
      <c r="G115" s="53"/>
      <c r="H115" s="54"/>
    </row>
    <row r="116" spans="1:8" s="51" customFormat="1" ht="15.75">
      <c r="D116" s="58"/>
      <c r="E116" s="58"/>
      <c r="F116" s="54"/>
      <c r="G116" s="53"/>
      <c r="H116" s="57"/>
    </row>
    <row r="117" spans="1:8" s="51" customFormat="1" ht="15.75">
      <c r="D117" s="58"/>
      <c r="E117" s="58"/>
      <c r="F117" s="54"/>
      <c r="G117" s="54"/>
      <c r="H117" s="54"/>
    </row>
    <row r="118" spans="1:8" s="51" customFormat="1" ht="15.75">
      <c r="D118" s="58"/>
      <c r="E118" s="58"/>
      <c r="F118" s="53"/>
      <c r="G118" s="53"/>
      <c r="H118" s="59"/>
    </row>
    <row r="119" spans="1:8" s="51" customFormat="1" ht="15.75">
      <c r="D119" s="58"/>
      <c r="E119" s="58"/>
      <c r="F119" s="53"/>
      <c r="G119" s="53"/>
      <c r="H119" s="54"/>
    </row>
    <row r="120" spans="1:8" s="51" customFormat="1" ht="16.5" customHeight="1">
      <c r="D120" s="58"/>
      <c r="E120" s="58"/>
      <c r="F120" s="53"/>
      <c r="G120" s="53"/>
      <c r="H120" s="54"/>
    </row>
    <row r="121" spans="1:8" s="51" customFormat="1" ht="16.5" customHeight="1">
      <c r="D121" s="58"/>
      <c r="E121" s="58"/>
      <c r="F121" s="53"/>
      <c r="G121" s="53"/>
      <c r="H121" s="54"/>
    </row>
    <row r="122" spans="1:8" s="51" customFormat="1" ht="15.75">
      <c r="D122" s="58"/>
      <c r="E122" s="58"/>
      <c r="F122" s="54"/>
      <c r="H122" s="54"/>
    </row>
    <row r="123" spans="1:8" s="51" customFormat="1" ht="15.75">
      <c r="D123" s="64"/>
      <c r="E123" s="58"/>
      <c r="F123" s="53"/>
      <c r="G123" s="53"/>
      <c r="H123" s="57"/>
    </row>
    <row r="124" spans="1:8" s="51" customFormat="1" ht="15.75">
      <c r="D124" s="58"/>
      <c r="E124" s="58"/>
      <c r="F124" s="53"/>
      <c r="G124" s="53"/>
      <c r="H124" s="57"/>
    </row>
    <row r="125" spans="1:8" s="51" customFormat="1" ht="15.75">
      <c r="D125" s="58"/>
      <c r="E125" s="58"/>
      <c r="F125" s="54"/>
      <c r="G125" s="53"/>
      <c r="H125" s="57"/>
    </row>
    <row r="126" spans="1:8" s="51" customFormat="1" ht="15.75">
      <c r="D126" s="58"/>
      <c r="E126" s="58"/>
      <c r="F126" s="53"/>
      <c r="G126" s="53"/>
      <c r="H126" s="57"/>
    </row>
    <row r="127" spans="1:8" s="51" customFormat="1" ht="15.75">
      <c r="D127" s="58"/>
      <c r="E127" s="58"/>
      <c r="F127" s="53"/>
      <c r="G127" s="53"/>
      <c r="H127" s="57"/>
    </row>
    <row r="128" spans="1:8" s="51" customFormat="1" ht="15.75">
      <c r="D128" s="64"/>
      <c r="E128" s="58"/>
      <c r="F128" s="53"/>
      <c r="G128" s="53"/>
      <c r="H128" s="53"/>
    </row>
    <row r="129" spans="1:8" s="71" customFormat="1" ht="15.75">
      <c r="A129" s="51"/>
      <c r="B129" s="51"/>
      <c r="C129" s="51"/>
      <c r="D129" s="58"/>
      <c r="E129" s="64"/>
      <c r="F129" s="53"/>
      <c r="G129" s="53"/>
      <c r="H129" s="70"/>
    </row>
    <row r="130" spans="1:8" s="63" customFormat="1" ht="15.75">
      <c r="A130" s="51"/>
      <c r="B130" s="51"/>
      <c r="C130" s="51"/>
      <c r="D130" s="58"/>
      <c r="E130" s="58"/>
      <c r="F130" s="54"/>
      <c r="G130" s="51"/>
      <c r="H130" s="54"/>
    </row>
    <row r="131" spans="1:8" s="63" customFormat="1" ht="15.75">
      <c r="A131" s="51"/>
      <c r="B131" s="51"/>
      <c r="C131" s="51"/>
      <c r="D131" s="58"/>
      <c r="E131" s="58"/>
      <c r="F131" s="53"/>
      <c r="G131" s="53"/>
      <c r="H131" s="57"/>
    </row>
    <row r="132" spans="1:8" s="63" customFormat="1" ht="15.75">
      <c r="A132" s="51"/>
      <c r="B132" s="51"/>
      <c r="C132" s="51"/>
      <c r="D132" s="58"/>
      <c r="E132" s="58"/>
      <c r="F132" s="53"/>
      <c r="G132" s="53"/>
      <c r="H132" s="57"/>
    </row>
    <row r="133" spans="1:8" s="37" customFormat="1" ht="15.75">
      <c r="A133" s="51"/>
      <c r="B133" s="51"/>
      <c r="C133" s="51"/>
      <c r="D133" s="58"/>
      <c r="E133" s="58"/>
      <c r="F133" s="53"/>
      <c r="G133" s="40"/>
      <c r="H133" s="41"/>
    </row>
    <row r="134" spans="1:8" s="51" customFormat="1" ht="15.75">
      <c r="A134" s="37"/>
      <c r="B134" s="37"/>
      <c r="C134" s="37"/>
      <c r="D134" s="61"/>
      <c r="E134" s="61"/>
      <c r="F134" s="41"/>
      <c r="G134" s="53"/>
      <c r="H134" s="57"/>
    </row>
    <row r="135" spans="1:8" s="51" customFormat="1" ht="15.75">
      <c r="C135" s="37"/>
      <c r="D135" s="58"/>
      <c r="E135" s="58"/>
      <c r="F135" s="54"/>
      <c r="G135" s="54"/>
      <c r="H135" s="54"/>
    </row>
    <row r="136" spans="1:8" s="51" customFormat="1" ht="15.75">
      <c r="D136" s="64"/>
      <c r="E136" s="58"/>
      <c r="F136" s="53"/>
      <c r="G136" s="53"/>
      <c r="H136" s="59"/>
    </row>
    <row r="137" spans="1:8" s="51" customFormat="1" ht="15.75">
      <c r="D137" s="58"/>
      <c r="E137" s="58"/>
      <c r="F137" s="53"/>
      <c r="G137" s="53"/>
      <c r="H137" s="59"/>
    </row>
    <row r="138" spans="1:8" s="51" customFormat="1" ht="15.75">
      <c r="D138" s="58"/>
      <c r="E138" s="58"/>
      <c r="F138" s="53"/>
      <c r="G138" s="53"/>
      <c r="H138" s="59"/>
    </row>
    <row r="139" spans="1:8" s="18" customFormat="1">
      <c r="A139" s="51"/>
      <c r="B139" s="51"/>
      <c r="C139" s="51"/>
      <c r="D139" s="58"/>
      <c r="E139" s="58"/>
      <c r="F139" s="53"/>
      <c r="G139" s="53"/>
      <c r="H139" s="48"/>
    </row>
    <row r="140" spans="1:8" s="51" customFormat="1" ht="15.75">
      <c r="A140" s="46"/>
      <c r="B140" s="46"/>
      <c r="C140" s="46"/>
      <c r="D140" s="68"/>
      <c r="E140" s="68"/>
      <c r="F140" s="53"/>
      <c r="G140" s="53"/>
      <c r="H140" s="57"/>
    </row>
    <row r="141" spans="1:8" s="63" customFormat="1" ht="15.75">
      <c r="A141" s="51"/>
      <c r="B141" s="51"/>
      <c r="C141" s="51"/>
      <c r="D141" s="58"/>
      <c r="E141" s="58"/>
      <c r="F141" s="53"/>
      <c r="G141" s="53"/>
      <c r="H141" s="57"/>
    </row>
    <row r="142" spans="1:8" s="51" customFormat="1" ht="15.75">
      <c r="D142" s="58"/>
      <c r="E142" s="58"/>
      <c r="F142" s="54"/>
      <c r="G142" s="54"/>
      <c r="H142" s="54"/>
    </row>
    <row r="143" spans="1:8" s="51" customFormat="1" ht="15.75">
      <c r="D143" s="58"/>
      <c r="E143" s="58"/>
      <c r="F143" s="53"/>
      <c r="G143" s="54"/>
      <c r="H143" s="54"/>
    </row>
    <row r="144" spans="1:8" s="51" customFormat="1" ht="15.75">
      <c r="D144" s="58"/>
      <c r="E144" s="58"/>
      <c r="F144" s="53"/>
      <c r="G144" s="53"/>
      <c r="H144" s="59"/>
    </row>
    <row r="145" spans="1:8" s="51" customFormat="1" ht="15.75">
      <c r="D145" s="58"/>
      <c r="E145" s="58"/>
      <c r="F145" s="54"/>
      <c r="G145" s="53"/>
      <c r="H145" s="57"/>
    </row>
    <row r="146" spans="1:8" s="51" customFormat="1" ht="15.75">
      <c r="D146" s="58"/>
      <c r="E146" s="58"/>
      <c r="F146" s="54"/>
      <c r="H146" s="54"/>
    </row>
    <row r="147" spans="1:8" s="51" customFormat="1" ht="15.75">
      <c r="D147" s="64"/>
      <c r="E147" s="58"/>
      <c r="F147" s="53"/>
      <c r="G147" s="53"/>
      <c r="H147" s="59"/>
    </row>
    <row r="148" spans="1:8" s="51" customFormat="1" ht="15.75">
      <c r="D148" s="58"/>
      <c r="E148" s="58"/>
      <c r="F148" s="54"/>
      <c r="G148" s="53"/>
      <c r="H148" s="59"/>
    </row>
    <row r="149" spans="1:8" s="51" customFormat="1" ht="15.75">
      <c r="D149" s="58"/>
      <c r="E149" s="58"/>
      <c r="F149" s="53"/>
      <c r="G149" s="53"/>
      <c r="H149" s="59"/>
    </row>
    <row r="150" spans="1:8" s="51" customFormat="1" ht="15.75">
      <c r="D150" s="58"/>
      <c r="E150" s="58"/>
      <c r="F150" s="53"/>
      <c r="G150" s="53"/>
      <c r="H150" s="59"/>
    </row>
    <row r="151" spans="1:8" s="51" customFormat="1" ht="15.75">
      <c r="D151" s="64"/>
      <c r="E151" s="58"/>
      <c r="F151" s="53"/>
      <c r="G151" s="53"/>
      <c r="H151" s="54"/>
    </row>
    <row r="152" spans="1:8" s="51" customFormat="1" ht="15.75">
      <c r="F152" s="54"/>
      <c r="H152" s="54"/>
    </row>
    <row r="153" spans="1:8" s="51" customFormat="1" ht="15.75">
      <c r="F153" s="53"/>
      <c r="G153" s="53"/>
      <c r="H153" s="57"/>
    </row>
    <row r="154" spans="1:8" s="51" customFormat="1" ht="15.75">
      <c r="D154" s="58"/>
      <c r="E154" s="58"/>
      <c r="F154" s="54"/>
      <c r="G154" s="54"/>
      <c r="H154" s="54"/>
    </row>
    <row r="155" spans="1:8" s="51" customFormat="1" ht="15.75">
      <c r="D155" s="58"/>
      <c r="E155" s="58"/>
      <c r="F155" s="53"/>
      <c r="G155" s="53"/>
      <c r="H155" s="59"/>
    </row>
    <row r="156" spans="1:8" s="51" customFormat="1" ht="15.75">
      <c r="D156" s="58"/>
      <c r="E156" s="58"/>
      <c r="F156" s="53"/>
      <c r="G156" s="53"/>
      <c r="H156" s="59"/>
    </row>
    <row r="157" spans="1:8" s="51" customFormat="1" ht="15.75">
      <c r="D157" s="58"/>
      <c r="E157" s="58"/>
      <c r="F157" s="53"/>
      <c r="G157" s="53"/>
      <c r="H157" s="59"/>
    </row>
    <row r="158" spans="1:8" s="51" customFormat="1" ht="15.75">
      <c r="D158" s="58"/>
      <c r="E158" s="58"/>
      <c r="F158" s="53"/>
      <c r="G158" s="53"/>
      <c r="H158" s="59"/>
    </row>
    <row r="159" spans="1:8" s="18" customFormat="1">
      <c r="A159" s="51"/>
      <c r="B159" s="51"/>
      <c r="C159" s="51"/>
      <c r="D159" s="64"/>
      <c r="E159" s="58"/>
      <c r="F159" s="53"/>
      <c r="G159" s="53"/>
      <c r="H159" s="48"/>
    </row>
    <row r="160" spans="1:8" s="51" customFormat="1" ht="15.75">
      <c r="A160" s="46"/>
      <c r="B160" s="46"/>
      <c r="C160" s="46"/>
      <c r="D160" s="68"/>
      <c r="E160" s="68"/>
      <c r="F160" s="53"/>
      <c r="G160" s="53"/>
      <c r="H160" s="54"/>
    </row>
    <row r="161" spans="1:8" s="51" customFormat="1" ht="15.75">
      <c r="G161" s="53"/>
      <c r="H161" s="54"/>
    </row>
    <row r="162" spans="1:8" s="51" customFormat="1" ht="15.75">
      <c r="G162" s="53"/>
      <c r="H162" s="57"/>
    </row>
    <row r="163" spans="1:8" s="51" customFormat="1" ht="15.75">
      <c r="D163" s="58"/>
      <c r="E163" s="58"/>
      <c r="F163" s="54"/>
      <c r="G163" s="53"/>
      <c r="H163" s="59"/>
    </row>
    <row r="164" spans="1:8" s="51" customFormat="1" ht="15.75">
      <c r="E164" s="58"/>
      <c r="G164" s="53"/>
      <c r="H164" s="54"/>
    </row>
    <row r="165" spans="1:8" s="51" customFormat="1" ht="15.75">
      <c r="E165" s="58"/>
      <c r="F165" s="53"/>
      <c r="G165" s="53"/>
      <c r="H165" s="57"/>
    </row>
    <row r="166" spans="1:8" s="63" customFormat="1" ht="15.75">
      <c r="A166" s="51"/>
      <c r="B166" s="51"/>
      <c r="C166" s="51"/>
      <c r="D166" s="58"/>
      <c r="E166" s="58"/>
      <c r="F166" s="54"/>
      <c r="G166" s="53"/>
      <c r="H166" s="59"/>
    </row>
    <row r="167" spans="1:8" s="51" customFormat="1" ht="15.75">
      <c r="D167" s="57"/>
      <c r="E167" s="58"/>
      <c r="F167" s="53"/>
      <c r="G167" s="53"/>
      <c r="H167" s="59"/>
    </row>
    <row r="168" spans="1:8" s="51" customFormat="1" ht="15.75">
      <c r="D168" s="57"/>
      <c r="E168" s="58"/>
      <c r="F168" s="53"/>
      <c r="G168" s="53"/>
      <c r="H168" s="54"/>
    </row>
    <row r="169" spans="1:8" s="51" customFormat="1" ht="15.75">
      <c r="F169" s="54"/>
      <c r="H169" s="54"/>
    </row>
    <row r="170" spans="1:8" s="51" customFormat="1" ht="15.75">
      <c r="F170" s="53"/>
      <c r="G170" s="53"/>
      <c r="H170" s="57"/>
    </row>
    <row r="171" spans="1:8" s="51" customFormat="1" ht="15.75">
      <c r="D171" s="58"/>
      <c r="E171" s="58"/>
      <c r="F171" s="54"/>
      <c r="G171" s="54"/>
      <c r="H171" s="54"/>
    </row>
    <row r="172" spans="1:8" s="51" customFormat="1" ht="15.75">
      <c r="D172" s="58"/>
      <c r="E172" s="58"/>
      <c r="F172" s="53"/>
      <c r="G172" s="53"/>
      <c r="H172" s="59"/>
    </row>
    <row r="173" spans="1:8" s="51" customFormat="1" ht="15.75">
      <c r="D173" s="58"/>
      <c r="E173" s="58"/>
      <c r="F173" s="53"/>
      <c r="G173" s="53"/>
      <c r="H173" s="59"/>
    </row>
    <row r="174" spans="1:8" s="51" customFormat="1" ht="15.75">
      <c r="D174" s="58"/>
      <c r="E174" s="58"/>
      <c r="F174" s="53"/>
      <c r="G174" s="53"/>
      <c r="H174" s="59"/>
    </row>
    <row r="175" spans="1:8" s="51" customFormat="1" ht="15.75">
      <c r="D175" s="58"/>
      <c r="E175" s="58"/>
      <c r="F175" s="53"/>
      <c r="G175" s="53"/>
      <c r="H175" s="59"/>
    </row>
    <row r="176" spans="1:8" s="49" customFormat="1" ht="15.75">
      <c r="A176" s="51"/>
      <c r="B176" s="51"/>
      <c r="C176" s="51"/>
      <c r="D176" s="64"/>
      <c r="E176" s="58"/>
      <c r="F176" s="53"/>
      <c r="G176" s="48"/>
      <c r="H176" s="48"/>
    </row>
    <row r="177" spans="1:9" s="49" customFormat="1" ht="15.75" customHeight="1">
      <c r="A177" s="46"/>
      <c r="B177" s="46"/>
      <c r="C177" s="46"/>
      <c r="D177" s="68"/>
      <c r="E177" s="68"/>
      <c r="F177" s="46"/>
      <c r="G177" s="48"/>
      <c r="H177" s="48"/>
    </row>
    <row r="178" spans="1:9" s="46" customFormat="1" ht="15.75" customHeight="1">
      <c r="D178" s="68"/>
      <c r="E178" s="72"/>
      <c r="F178" s="69"/>
      <c r="G178" s="48"/>
      <c r="H178" s="48"/>
    </row>
    <row r="179" spans="1:9" s="46" customFormat="1" ht="15.75" customHeight="1">
      <c r="C179" s="69"/>
      <c r="D179" s="68"/>
      <c r="E179" s="68"/>
      <c r="F179" s="69"/>
      <c r="G179" s="48"/>
      <c r="H179" s="48"/>
    </row>
    <row r="180" spans="1:9" s="46" customFormat="1" ht="16.5" customHeight="1">
      <c r="G180" s="48"/>
      <c r="H180" s="48"/>
    </row>
    <row r="181" spans="1:9" s="46" customFormat="1" ht="16.5" customHeight="1">
      <c r="D181" s="68"/>
      <c r="E181" s="68"/>
      <c r="F181" s="69"/>
      <c r="G181" s="48"/>
      <c r="H181" s="48"/>
    </row>
    <row r="182" spans="1:9" s="18" customFormat="1">
      <c r="A182" s="46"/>
      <c r="B182" s="46"/>
      <c r="C182" s="46"/>
      <c r="D182" s="46"/>
      <c r="E182" s="46"/>
      <c r="F182" s="46"/>
    </row>
    <row r="183" spans="1:9" s="18" customFormat="1"/>
    <row r="184" spans="1:9" s="18" customFormat="1"/>
    <row r="185" spans="1:9" s="18" customFormat="1"/>
    <row r="186" spans="1:9" s="18" customFormat="1">
      <c r="G186" s="28"/>
      <c r="H186" s="28"/>
      <c r="I186" s="28"/>
    </row>
    <row r="187" spans="1:9" s="18" customFormat="1">
      <c r="A187" s="73"/>
      <c r="B187" s="74"/>
      <c r="C187" s="73"/>
      <c r="D187" s="73"/>
      <c r="E187" s="73"/>
      <c r="F187" s="73"/>
    </row>
    <row r="188" spans="1:9" s="18" customFormat="1"/>
    <row r="189" spans="1:9" s="18" customFormat="1"/>
    <row r="190" spans="1:9" s="18" customFormat="1"/>
    <row r="191" spans="1:9" s="18" customFormat="1"/>
    <row r="192" spans="1:9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pans="1:6" s="18" customFormat="1"/>
    <row r="274" spans="1:6" s="18" customFormat="1"/>
    <row r="275" spans="1:6" s="18" customFormat="1"/>
    <row r="276" spans="1:6" s="18" customFormat="1"/>
    <row r="277" spans="1:6" s="18" customFormat="1"/>
    <row r="278" spans="1:6" s="18" customFormat="1"/>
    <row r="279" spans="1:6" s="18" customFormat="1"/>
    <row r="280" spans="1:6" s="18" customFormat="1"/>
    <row r="281" spans="1:6">
      <c r="A281" s="18"/>
      <c r="B281" s="18"/>
      <c r="C281" s="18"/>
      <c r="D281" s="18"/>
      <c r="E281" s="18"/>
      <c r="F281" s="18"/>
    </row>
    <row r="566" spans="1:8" s="18" customFormat="1" ht="16.5" customHeight="1">
      <c r="A566" s="19"/>
      <c r="B566" s="19"/>
      <c r="C566" s="19"/>
      <c r="D566" s="19"/>
      <c r="E566" s="19"/>
      <c r="F566" s="19"/>
      <c r="G566" s="75"/>
      <c r="H566" s="69"/>
    </row>
    <row r="567" spans="1:8" s="18" customFormat="1" ht="16.5" customHeight="1">
      <c r="A567" s="46"/>
      <c r="B567" s="46"/>
      <c r="C567" s="46"/>
      <c r="D567" s="68"/>
      <c r="E567" s="68"/>
      <c r="F567" s="75"/>
      <c r="G567" s="75"/>
      <c r="H567" s="48"/>
    </row>
    <row r="568" spans="1:8" s="78" customFormat="1">
      <c r="A568" s="46"/>
      <c r="B568" s="46"/>
      <c r="C568" s="46"/>
      <c r="D568" s="68"/>
      <c r="E568" s="68"/>
      <c r="F568" s="75"/>
      <c r="G568" s="75"/>
      <c r="H568" s="77"/>
    </row>
    <row r="569" spans="1:8" s="18" customFormat="1">
      <c r="A569" s="46"/>
      <c r="B569" s="46"/>
      <c r="C569" s="46"/>
      <c r="D569" s="76"/>
      <c r="E569" s="72"/>
      <c r="F569" s="75"/>
      <c r="G569" s="75"/>
      <c r="H569" s="69"/>
    </row>
    <row r="570" spans="1:8" s="18" customFormat="1">
      <c r="A570" s="46"/>
      <c r="B570" s="46"/>
      <c r="C570" s="46"/>
      <c r="D570" s="76"/>
      <c r="E570" s="72"/>
      <c r="F570" s="75"/>
      <c r="G570" s="75"/>
      <c r="H570" s="69"/>
    </row>
    <row r="571" spans="1:8" s="18" customFormat="1">
      <c r="A571" s="46"/>
      <c r="B571" s="46"/>
      <c r="C571" s="46"/>
      <c r="D571" s="68"/>
      <c r="E571" s="68"/>
      <c r="F571" s="75"/>
      <c r="G571" s="75"/>
      <c r="H571" s="75"/>
    </row>
    <row r="572" spans="1:8" s="18" customFormat="1">
      <c r="A572" s="46"/>
      <c r="B572" s="46"/>
      <c r="C572" s="46"/>
      <c r="D572" s="68"/>
      <c r="E572" s="68"/>
      <c r="F572" s="75"/>
      <c r="G572" s="75"/>
      <c r="H572" s="75"/>
    </row>
    <row r="573" spans="1:8" s="18" customFormat="1">
      <c r="A573" s="46"/>
      <c r="B573" s="79"/>
      <c r="C573" s="46"/>
      <c r="D573" s="68"/>
      <c r="E573" s="68"/>
      <c r="F573" s="75"/>
      <c r="G573" s="75"/>
      <c r="H573" s="77"/>
    </row>
    <row r="574" spans="1:8" s="18" customFormat="1">
      <c r="A574" s="46"/>
      <c r="B574" s="46"/>
      <c r="C574" s="46"/>
      <c r="D574" s="68"/>
      <c r="E574" s="68"/>
      <c r="F574" s="69"/>
      <c r="G574" s="46"/>
      <c r="H574" s="69"/>
    </row>
    <row r="575" spans="1:8" s="18" customFormat="1">
      <c r="A575" s="46"/>
      <c r="B575" s="46"/>
      <c r="C575" s="46"/>
      <c r="D575" s="68"/>
      <c r="E575" s="68"/>
      <c r="F575" s="75"/>
      <c r="G575" s="75"/>
      <c r="H575" s="48"/>
    </row>
    <row r="576" spans="1:8" s="18" customFormat="1">
      <c r="A576" s="46"/>
      <c r="B576" s="46"/>
      <c r="C576" s="46"/>
      <c r="D576" s="68"/>
      <c r="E576" s="68"/>
      <c r="F576" s="75"/>
      <c r="G576" s="75"/>
      <c r="H576" s="48"/>
    </row>
    <row r="577" spans="1:8" s="18" customFormat="1">
      <c r="A577" s="46"/>
      <c r="B577" s="46"/>
      <c r="C577" s="46"/>
      <c r="D577" s="68"/>
      <c r="E577" s="68"/>
      <c r="F577" s="75"/>
      <c r="G577" s="75"/>
      <c r="H577" s="69"/>
    </row>
    <row r="578" spans="1:8" s="18" customFormat="1">
      <c r="A578" s="46"/>
      <c r="B578" s="46"/>
      <c r="C578" s="46"/>
      <c r="D578" s="72"/>
      <c r="E578" s="68"/>
      <c r="F578" s="75"/>
      <c r="G578" s="75"/>
      <c r="H578" s="77"/>
    </row>
    <row r="579" spans="1:8" s="18" customFormat="1">
      <c r="A579" s="46"/>
      <c r="B579" s="46"/>
      <c r="C579" s="46"/>
      <c r="D579" s="72"/>
      <c r="E579" s="68"/>
      <c r="F579" s="75"/>
      <c r="G579" s="75"/>
      <c r="H579" s="69"/>
    </row>
    <row r="580" spans="1:8" s="18" customFormat="1">
      <c r="A580" s="46"/>
      <c r="B580" s="46"/>
      <c r="C580" s="46"/>
      <c r="D580" s="72"/>
      <c r="E580" s="68"/>
      <c r="F580" s="75"/>
      <c r="G580" s="75"/>
      <c r="H580" s="48"/>
    </row>
    <row r="581" spans="1:8" s="18" customFormat="1">
      <c r="A581" s="46"/>
      <c r="B581" s="46"/>
      <c r="C581" s="46"/>
      <c r="D581" s="68"/>
      <c r="E581" s="68"/>
      <c r="F581" s="75"/>
      <c r="G581" s="75"/>
      <c r="H581" s="77"/>
    </row>
    <row r="582" spans="1:8" s="18" customFormat="1">
      <c r="A582" s="46"/>
      <c r="B582" s="46"/>
      <c r="C582" s="46"/>
      <c r="D582" s="76"/>
      <c r="E582" s="72"/>
      <c r="F582" s="75"/>
      <c r="G582" s="75"/>
      <c r="H582" s="69"/>
    </row>
    <row r="583" spans="1:8" s="18" customFormat="1">
      <c r="A583" s="46"/>
      <c r="B583" s="46"/>
      <c r="C583" s="46"/>
      <c r="D583" s="76"/>
      <c r="E583" s="72"/>
      <c r="F583" s="75"/>
      <c r="G583" s="75"/>
      <c r="H583" s="69"/>
    </row>
    <row r="584" spans="1:8" s="46" customFormat="1" ht="15.75">
      <c r="D584" s="68"/>
      <c r="E584" s="68"/>
      <c r="F584" s="75"/>
      <c r="G584" s="75"/>
      <c r="H584" s="75"/>
    </row>
    <row r="585" spans="1:8" s="46" customFormat="1" ht="15.75">
      <c r="F585" s="75"/>
      <c r="G585" s="75"/>
      <c r="H585" s="75"/>
    </row>
    <row r="586" spans="1:8" s="46" customFormat="1" ht="15.75">
      <c r="B586" s="79"/>
      <c r="C586" s="80"/>
      <c r="D586" s="68"/>
      <c r="E586" s="68"/>
      <c r="F586" s="75"/>
      <c r="G586" s="75"/>
      <c r="H586" s="77"/>
    </row>
    <row r="587" spans="1:8" s="46" customFormat="1" ht="15.75">
      <c r="D587" s="68"/>
      <c r="E587" s="68"/>
      <c r="F587" s="69"/>
      <c r="H587" s="69"/>
    </row>
    <row r="588" spans="1:8" s="46" customFormat="1" ht="15.75">
      <c r="D588" s="68"/>
      <c r="E588" s="68"/>
      <c r="F588" s="75"/>
      <c r="G588" s="75"/>
      <c r="H588" s="48"/>
    </row>
    <row r="589" spans="1:8" s="18" customFormat="1">
      <c r="A589" s="46"/>
      <c r="B589" s="46"/>
      <c r="C589" s="46"/>
      <c r="D589" s="68"/>
      <c r="E589" s="68"/>
      <c r="F589" s="69"/>
      <c r="G589" s="17"/>
      <c r="H589" s="17"/>
    </row>
    <row r="590" spans="1:8" s="46" customFormat="1" ht="15.75">
      <c r="A590" s="17"/>
      <c r="B590" s="17"/>
      <c r="C590" s="17"/>
      <c r="D590" s="17"/>
      <c r="E590" s="17"/>
      <c r="F590" s="17"/>
      <c r="G590" s="75"/>
      <c r="H590" s="48"/>
    </row>
    <row r="591" spans="1:8" s="46" customFormat="1" ht="15.75">
      <c r="D591" s="68"/>
      <c r="E591" s="68"/>
      <c r="F591" s="69"/>
      <c r="G591" s="75"/>
      <c r="H591" s="69"/>
    </row>
    <row r="592" spans="1:8" s="46" customFormat="1" ht="15.75">
      <c r="D592" s="68"/>
      <c r="E592" s="68"/>
      <c r="F592" s="69"/>
      <c r="G592" s="75"/>
      <c r="H592" s="77"/>
    </row>
    <row r="593" spans="1:8" s="46" customFormat="1" ht="15.75">
      <c r="D593" s="68"/>
      <c r="E593" s="68"/>
      <c r="F593" s="69"/>
      <c r="G593" s="75"/>
      <c r="H593" s="75"/>
    </row>
    <row r="594" spans="1:8" s="46" customFormat="1" ht="15.75">
      <c r="B594" s="79"/>
      <c r="C594" s="80"/>
      <c r="D594" s="68"/>
      <c r="E594" s="68"/>
      <c r="F594" s="75"/>
      <c r="G594" s="75"/>
      <c r="H594" s="77"/>
    </row>
    <row r="595" spans="1:8" s="46" customFormat="1" ht="15.75">
      <c r="D595" s="68"/>
      <c r="E595" s="68"/>
      <c r="F595" s="69"/>
      <c r="H595" s="69"/>
    </row>
    <row r="596" spans="1:8" s="46" customFormat="1" ht="15.75">
      <c r="D596" s="68"/>
      <c r="E596" s="68"/>
      <c r="F596" s="75"/>
      <c r="G596" s="75"/>
      <c r="H596" s="48"/>
    </row>
    <row r="597" spans="1:8" s="46" customFormat="1" ht="15.75">
      <c r="D597" s="68"/>
      <c r="E597" s="68"/>
      <c r="F597" s="69"/>
      <c r="G597" s="75"/>
      <c r="H597" s="48"/>
    </row>
    <row r="598" spans="1:8" s="46" customFormat="1" ht="15.75">
      <c r="D598" s="68"/>
      <c r="E598" s="68"/>
      <c r="F598" s="69"/>
      <c r="G598" s="75"/>
      <c r="H598" s="69"/>
    </row>
    <row r="599" spans="1:8" s="46" customFormat="1" ht="15.75">
      <c r="D599" s="68"/>
      <c r="E599" s="68"/>
      <c r="F599" s="69"/>
      <c r="G599" s="75"/>
      <c r="H599" s="77"/>
    </row>
    <row r="600" spans="1:8" s="46" customFormat="1" ht="15.75">
      <c r="D600" s="68"/>
      <c r="E600" s="68"/>
      <c r="F600" s="69"/>
      <c r="G600" s="75"/>
      <c r="H600" s="75"/>
    </row>
    <row r="601" spans="1:8" s="46" customFormat="1" ht="15.75">
      <c r="B601" s="79"/>
      <c r="C601" s="80"/>
      <c r="D601" s="68"/>
      <c r="E601" s="68"/>
      <c r="F601" s="75"/>
      <c r="G601" s="75"/>
      <c r="H601" s="77"/>
    </row>
    <row r="602" spans="1:8" s="46" customFormat="1" ht="15.75">
      <c r="D602" s="68"/>
      <c r="E602" s="68"/>
      <c r="F602" s="69"/>
      <c r="H602" s="69"/>
    </row>
    <row r="603" spans="1:8" s="46" customFormat="1" ht="15.75">
      <c r="D603" s="68"/>
      <c r="E603" s="68"/>
      <c r="F603" s="75"/>
      <c r="G603" s="75"/>
      <c r="H603" s="48"/>
    </row>
    <row r="604" spans="1:8" s="46" customFormat="1" ht="15.75">
      <c r="D604" s="68"/>
      <c r="E604" s="68"/>
      <c r="F604" s="69"/>
      <c r="G604" s="75"/>
      <c r="H604" s="48"/>
    </row>
    <row r="605" spans="1:8" s="46" customFormat="1" ht="15.75">
      <c r="D605" s="68"/>
      <c r="E605" s="68"/>
      <c r="F605" s="69"/>
      <c r="G605" s="75"/>
      <c r="H605" s="69"/>
    </row>
    <row r="606" spans="1:8" s="46" customFormat="1" ht="15.75">
      <c r="D606" s="68"/>
      <c r="E606" s="68"/>
      <c r="F606" s="69"/>
      <c r="G606" s="75"/>
      <c r="H606" s="77"/>
    </row>
    <row r="607" spans="1:8" s="18" customFormat="1">
      <c r="A607" s="46"/>
      <c r="B607" s="46"/>
      <c r="C607" s="46"/>
      <c r="D607" s="68"/>
      <c r="E607" s="68"/>
      <c r="F607" s="69"/>
      <c r="G607" s="81"/>
      <c r="H607" s="81"/>
    </row>
    <row r="608" spans="1:8" s="18" customFormat="1">
      <c r="A608" s="46"/>
      <c r="B608" s="46"/>
      <c r="C608" s="46"/>
      <c r="D608" s="68"/>
      <c r="E608" s="68"/>
      <c r="F608" s="69"/>
      <c r="G608" s="75"/>
      <c r="H608" s="75"/>
    </row>
    <row r="609" spans="1:8" s="18" customFormat="1">
      <c r="A609" s="46"/>
      <c r="B609" s="46"/>
      <c r="C609" s="46"/>
      <c r="D609" s="68"/>
      <c r="E609" s="68"/>
      <c r="F609" s="69"/>
      <c r="G609" s="75"/>
      <c r="H609" s="75"/>
    </row>
    <row r="610" spans="1:8" s="18" customFormat="1">
      <c r="A610" s="46"/>
      <c r="B610" s="46"/>
      <c r="C610" s="46"/>
      <c r="D610" s="68"/>
      <c r="E610" s="68"/>
      <c r="F610" s="69"/>
      <c r="G610" s="75"/>
      <c r="H610" s="75"/>
    </row>
    <row r="611" spans="1:8" s="18" customFormat="1">
      <c r="A611" s="46"/>
      <c r="B611" s="46"/>
      <c r="C611" s="46"/>
      <c r="D611" s="68"/>
      <c r="E611" s="68"/>
      <c r="F611" s="69"/>
      <c r="G611" s="75"/>
      <c r="H611" s="75"/>
    </row>
    <row r="612" spans="1:8" s="18" customFormat="1">
      <c r="A612" s="46"/>
      <c r="B612" s="46"/>
      <c r="C612" s="46"/>
      <c r="D612" s="46"/>
      <c r="E612" s="46"/>
      <c r="F612" s="75"/>
      <c r="G612" s="75"/>
      <c r="H612" s="77"/>
    </row>
    <row r="613" spans="1:8" s="18" customFormat="1">
      <c r="A613" s="46"/>
      <c r="B613" s="46"/>
      <c r="C613" s="46"/>
      <c r="D613" s="68"/>
      <c r="E613" s="68"/>
      <c r="F613" s="69"/>
      <c r="G613" s="46"/>
      <c r="H613" s="69"/>
    </row>
    <row r="614" spans="1:8" s="18" customFormat="1">
      <c r="A614" s="46"/>
      <c r="B614" s="46"/>
      <c r="C614" s="46"/>
      <c r="D614" s="68"/>
      <c r="E614" s="68"/>
      <c r="F614" s="75"/>
      <c r="G614" s="75"/>
      <c r="H614" s="48"/>
    </row>
    <row r="615" spans="1:8" s="18" customFormat="1">
      <c r="A615" s="46"/>
      <c r="B615" s="46"/>
      <c r="C615" s="46"/>
      <c r="D615" s="46"/>
      <c r="E615" s="68"/>
      <c r="F615" s="75"/>
      <c r="G615" s="75"/>
      <c r="H615" s="48"/>
    </row>
    <row r="616" spans="1:8" s="18" customFormat="1">
      <c r="A616" s="46"/>
      <c r="B616" s="46"/>
      <c r="C616" s="46"/>
      <c r="D616" s="46"/>
      <c r="E616" s="68"/>
      <c r="F616" s="75"/>
      <c r="G616" s="75"/>
      <c r="H616" s="69"/>
    </row>
    <row r="617" spans="1:8" s="18" customFormat="1">
      <c r="A617" s="46"/>
      <c r="B617" s="46"/>
      <c r="C617" s="46"/>
      <c r="D617" s="69"/>
      <c r="E617" s="68"/>
      <c r="F617" s="75"/>
      <c r="G617" s="75"/>
      <c r="H617" s="77"/>
    </row>
    <row r="618" spans="1:8" s="18" customFormat="1">
      <c r="A618" s="46"/>
      <c r="B618" s="46"/>
      <c r="C618" s="46"/>
      <c r="D618" s="46"/>
      <c r="E618" s="68"/>
      <c r="F618" s="75"/>
      <c r="G618" s="75"/>
      <c r="H618" s="69"/>
    </row>
    <row r="619" spans="1:8" s="18" customFormat="1">
      <c r="A619" s="46"/>
      <c r="B619" s="46"/>
      <c r="C619" s="46"/>
      <c r="D619" s="68"/>
      <c r="E619" s="68"/>
      <c r="F619" s="75"/>
      <c r="G619" s="75"/>
      <c r="H619" s="48"/>
    </row>
    <row r="620" spans="1:8" s="18" customFormat="1">
      <c r="A620" s="46"/>
      <c r="B620" s="46"/>
      <c r="C620" s="46"/>
      <c r="D620" s="68"/>
      <c r="E620" s="68"/>
      <c r="F620" s="75"/>
      <c r="G620" s="75"/>
      <c r="H620" s="75"/>
    </row>
    <row r="621" spans="1:8" s="18" customFormat="1">
      <c r="A621" s="46"/>
      <c r="B621" s="46"/>
      <c r="C621" s="46"/>
      <c r="D621" s="68"/>
      <c r="E621" s="68"/>
      <c r="F621" s="69"/>
      <c r="G621" s="17"/>
      <c r="H621" s="17"/>
    </row>
    <row r="622" spans="1:8" s="18" customFormat="1">
      <c r="A622" s="17"/>
      <c r="B622" s="17"/>
      <c r="C622" s="17"/>
      <c r="D622" s="17"/>
      <c r="E622" s="17"/>
      <c r="F622" s="17"/>
      <c r="G622" s="75"/>
      <c r="H622" s="69"/>
    </row>
    <row r="623" spans="1:8" s="18" customFormat="1">
      <c r="A623" s="46"/>
      <c r="B623" s="79"/>
      <c r="C623" s="46"/>
      <c r="D623" s="68"/>
      <c r="E623" s="82"/>
      <c r="F623" s="83"/>
      <c r="G623" s="75"/>
      <c r="H623" s="77"/>
    </row>
    <row r="624" spans="1:8" s="18" customFormat="1">
      <c r="A624" s="46"/>
      <c r="B624" s="46"/>
      <c r="C624" s="46"/>
      <c r="D624" s="68"/>
      <c r="E624" s="68"/>
      <c r="F624" s="69"/>
      <c r="G624" s="46"/>
      <c r="H624" s="69"/>
    </row>
    <row r="625" spans="1:8" s="18" customFormat="1">
      <c r="A625" s="46"/>
      <c r="B625" s="46"/>
      <c r="C625" s="46"/>
      <c r="D625" s="72"/>
      <c r="E625" s="68"/>
      <c r="F625" s="75"/>
      <c r="G625" s="75"/>
      <c r="H625" s="77"/>
    </row>
    <row r="626" spans="1:8" s="18" customFormat="1">
      <c r="A626" s="46"/>
      <c r="B626" s="46"/>
      <c r="C626" s="46"/>
      <c r="D626" s="46"/>
      <c r="E626" s="68"/>
      <c r="F626" s="75"/>
      <c r="G626" s="75"/>
      <c r="H626" s="69"/>
    </row>
    <row r="627" spans="1:8" s="18" customFormat="1">
      <c r="A627" s="46"/>
      <c r="B627" s="46"/>
      <c r="C627" s="46"/>
      <c r="D627" s="68"/>
      <c r="E627" s="68"/>
      <c r="F627" s="75"/>
      <c r="G627" s="75"/>
      <c r="H627" s="69"/>
    </row>
    <row r="628" spans="1:8" s="18" customFormat="1">
      <c r="A628" s="46"/>
      <c r="B628" s="46"/>
      <c r="C628" s="46"/>
      <c r="D628" s="68"/>
      <c r="E628" s="68"/>
      <c r="F628" s="75"/>
      <c r="G628" s="75"/>
      <c r="H628" s="69"/>
    </row>
    <row r="629" spans="1:8" s="18" customFormat="1">
      <c r="A629" s="46"/>
      <c r="B629" s="46"/>
      <c r="C629" s="46"/>
      <c r="D629" s="68"/>
      <c r="E629" s="68"/>
      <c r="F629" s="75"/>
      <c r="G629" s="75"/>
      <c r="H629" s="69"/>
    </row>
    <row r="630" spans="1:8" s="18" customFormat="1">
      <c r="A630" s="46"/>
      <c r="B630" s="46"/>
      <c r="C630" s="46"/>
      <c r="D630" s="69"/>
      <c r="E630" s="68"/>
      <c r="F630" s="75"/>
      <c r="G630" s="75"/>
      <c r="H630" s="69"/>
    </row>
    <row r="631" spans="1:8" s="18" customFormat="1">
      <c r="A631" s="46"/>
      <c r="B631" s="46"/>
      <c r="C631" s="46"/>
      <c r="D631" s="68"/>
      <c r="E631" s="68"/>
      <c r="F631" s="75"/>
      <c r="G631" s="75"/>
      <c r="H631" s="69"/>
    </row>
    <row r="632" spans="1:8" s="18" customFormat="1">
      <c r="A632" s="46"/>
      <c r="B632" s="46"/>
      <c r="C632" s="46"/>
      <c r="D632" s="72"/>
      <c r="E632" s="68"/>
      <c r="F632" s="75"/>
      <c r="G632" s="75"/>
      <c r="H632" s="69"/>
    </row>
    <row r="633" spans="1:8" s="18" customFormat="1">
      <c r="A633" s="46"/>
      <c r="B633" s="46"/>
      <c r="C633" s="46"/>
      <c r="D633" s="68"/>
      <c r="E633" s="68"/>
      <c r="F633" s="83"/>
      <c r="G633" s="75"/>
      <c r="H633" s="75"/>
    </row>
    <row r="634" spans="1:8" s="18" customFormat="1">
      <c r="A634" s="46"/>
      <c r="B634" s="79"/>
      <c r="C634" s="46"/>
      <c r="D634" s="68"/>
      <c r="E634" s="72"/>
      <c r="F634" s="69"/>
      <c r="G634" s="75"/>
      <c r="H634" s="69"/>
    </row>
    <row r="635" spans="1:8" s="18" customFormat="1">
      <c r="A635" s="46"/>
      <c r="B635" s="46"/>
      <c r="C635" s="46"/>
      <c r="D635" s="68"/>
      <c r="E635" s="68"/>
      <c r="F635" s="69"/>
      <c r="G635" s="46"/>
      <c r="H635" s="69"/>
    </row>
    <row r="636" spans="1:8" s="46" customFormat="1" ht="15.75">
      <c r="D636" s="68"/>
      <c r="E636" s="68"/>
      <c r="F636" s="75"/>
      <c r="G636" s="75"/>
      <c r="H636" s="69"/>
    </row>
    <row r="637" spans="1:8" s="18" customFormat="1">
      <c r="A637" s="46"/>
      <c r="B637" s="46"/>
      <c r="C637" s="46"/>
      <c r="D637" s="76"/>
      <c r="E637" s="72"/>
      <c r="F637" s="75"/>
      <c r="G637" s="75"/>
      <c r="H637" s="69"/>
    </row>
    <row r="638" spans="1:8" s="18" customFormat="1">
      <c r="A638" s="46"/>
      <c r="B638" s="46"/>
      <c r="C638" s="46"/>
      <c r="D638" s="68"/>
      <c r="E638" s="68"/>
      <c r="F638" s="69"/>
      <c r="G638" s="75"/>
      <c r="H638" s="75"/>
    </row>
    <row r="639" spans="1:8" s="46" customFormat="1" ht="15.75">
      <c r="D639" s="68"/>
      <c r="E639" s="68"/>
      <c r="F639" s="69"/>
      <c r="H639" s="48"/>
    </row>
    <row r="640" spans="1:8" s="46" customFormat="1" ht="15.75">
      <c r="B640" s="79"/>
      <c r="D640" s="68"/>
      <c r="E640" s="68"/>
      <c r="F640" s="69"/>
      <c r="G640" s="75"/>
      <c r="H640" s="75"/>
    </row>
    <row r="641" spans="1:8" s="18" customFormat="1">
      <c r="A641" s="46"/>
      <c r="B641" s="46"/>
      <c r="C641" s="46"/>
      <c r="D641" s="68"/>
      <c r="E641" s="68"/>
      <c r="F641" s="69"/>
      <c r="G641" s="81"/>
      <c r="H641" s="81"/>
    </row>
    <row r="642" spans="1:8" s="18" customFormat="1">
      <c r="A642" s="46"/>
      <c r="B642" s="46"/>
      <c r="C642" s="46"/>
      <c r="D642" s="68"/>
      <c r="E642" s="68"/>
      <c r="F642" s="69"/>
      <c r="G642" s="75"/>
      <c r="H642" s="75"/>
    </row>
    <row r="643" spans="1:8" s="18" customFormat="1">
      <c r="A643" s="46"/>
      <c r="B643" s="46"/>
      <c r="C643" s="46"/>
      <c r="D643" s="68"/>
      <c r="E643" s="68"/>
      <c r="F643" s="69"/>
      <c r="G643" s="75"/>
      <c r="H643" s="75"/>
    </row>
    <row r="644" spans="1:8" s="18" customFormat="1">
      <c r="A644" s="46"/>
      <c r="B644" s="46"/>
      <c r="C644" s="46"/>
      <c r="D644" s="68"/>
      <c r="E644" s="68"/>
      <c r="F644" s="69"/>
      <c r="G644" s="75"/>
      <c r="H644" s="75"/>
    </row>
    <row r="645" spans="1:8" s="46" customFormat="1" ht="15.75">
      <c r="D645" s="68"/>
      <c r="E645" s="68"/>
      <c r="F645" s="69"/>
      <c r="H645" s="48"/>
    </row>
    <row r="646" spans="1:8" s="46" customFormat="1" ht="15.75">
      <c r="D646" s="68"/>
      <c r="E646" s="68"/>
      <c r="F646" s="69"/>
      <c r="G646" s="75"/>
      <c r="H646" s="75"/>
    </row>
    <row r="647" spans="1:8" s="46" customFormat="1" ht="15.75">
      <c r="D647" s="68"/>
      <c r="E647" s="68"/>
      <c r="F647" s="69"/>
      <c r="H647" s="48"/>
    </row>
    <row r="648" spans="1:8" s="46" customFormat="1" ht="15.75">
      <c r="D648" s="68"/>
      <c r="E648" s="68"/>
      <c r="F648" s="69"/>
      <c r="G648" s="75"/>
      <c r="H648" s="75"/>
    </row>
    <row r="649" spans="1:8" s="46" customFormat="1" ht="15.75">
      <c r="D649" s="68"/>
      <c r="E649" s="68"/>
      <c r="F649" s="69"/>
      <c r="H649" s="48"/>
    </row>
    <row r="650" spans="1:8" s="46" customFormat="1" ht="15.75">
      <c r="D650" s="68"/>
      <c r="E650" s="68"/>
      <c r="F650" s="69"/>
      <c r="G650" s="75"/>
      <c r="H650" s="75"/>
    </row>
    <row r="651" spans="1:8" s="46" customFormat="1" ht="15.75">
      <c r="D651" s="68"/>
      <c r="E651" s="68"/>
      <c r="F651" s="69"/>
      <c r="H651" s="48"/>
    </row>
    <row r="652" spans="1:8" s="46" customFormat="1" ht="15.75">
      <c r="D652" s="68"/>
      <c r="E652" s="68"/>
      <c r="F652" s="69"/>
      <c r="G652" s="75"/>
      <c r="H652" s="75"/>
    </row>
    <row r="653" spans="1:8" s="46" customFormat="1" ht="15.75">
      <c r="D653" s="68"/>
      <c r="E653" s="68"/>
      <c r="F653" s="69"/>
      <c r="H653" s="48"/>
    </row>
    <row r="654" spans="1:8" s="46" customFormat="1" ht="15.75">
      <c r="D654" s="68"/>
      <c r="E654" s="68"/>
      <c r="F654" s="69"/>
      <c r="G654" s="75"/>
      <c r="H654" s="75"/>
    </row>
    <row r="655" spans="1:8" s="18" customFormat="1">
      <c r="A655" s="46"/>
      <c r="B655" s="46"/>
      <c r="C655" s="46"/>
      <c r="D655" s="68"/>
      <c r="E655" s="68"/>
      <c r="F655" s="69"/>
      <c r="G655" s="17"/>
      <c r="H655" s="17"/>
    </row>
    <row r="656" spans="1:8" s="46" customFormat="1" ht="15.75">
      <c r="A656" s="17"/>
      <c r="B656" s="17"/>
      <c r="C656" s="17"/>
      <c r="D656" s="17"/>
      <c r="E656" s="17"/>
      <c r="F656" s="17"/>
      <c r="H656" s="48"/>
    </row>
    <row r="657" spans="1:8" s="46" customFormat="1" ht="15.75">
      <c r="D657" s="68"/>
      <c r="E657" s="68"/>
      <c r="F657" s="69"/>
      <c r="G657" s="75"/>
      <c r="H657" s="75"/>
    </row>
    <row r="658" spans="1:8" s="46" customFormat="1" ht="15.75">
      <c r="D658" s="68"/>
      <c r="E658" s="68"/>
      <c r="F658" s="69"/>
      <c r="H658" s="48"/>
    </row>
    <row r="659" spans="1:8" s="46" customFormat="1" ht="15.75">
      <c r="D659" s="68"/>
      <c r="E659" s="68"/>
      <c r="F659" s="69"/>
      <c r="G659" s="75"/>
      <c r="H659" s="75"/>
    </row>
    <row r="660" spans="1:8" s="46" customFormat="1" ht="15.75">
      <c r="D660" s="68"/>
      <c r="E660" s="68"/>
      <c r="F660" s="69"/>
      <c r="H660" s="48"/>
    </row>
    <row r="661" spans="1:8" s="46" customFormat="1" ht="15.75">
      <c r="D661" s="68"/>
      <c r="E661" s="68"/>
      <c r="F661" s="69"/>
      <c r="G661" s="75"/>
      <c r="H661" s="75"/>
    </row>
    <row r="662" spans="1:8" s="46" customFormat="1" ht="15.75">
      <c r="D662" s="68"/>
      <c r="E662" s="68"/>
      <c r="F662" s="69"/>
      <c r="H662" s="48"/>
    </row>
    <row r="663" spans="1:8" s="46" customFormat="1" ht="15.75">
      <c r="D663" s="68"/>
      <c r="E663" s="68"/>
      <c r="F663" s="69"/>
      <c r="G663" s="75"/>
      <c r="H663" s="75"/>
    </row>
    <row r="664" spans="1:8" s="46" customFormat="1" ht="15.75">
      <c r="D664" s="68"/>
      <c r="E664" s="68"/>
      <c r="F664" s="69"/>
      <c r="H664" s="48"/>
    </row>
    <row r="665" spans="1:8" s="46" customFormat="1" ht="15.75">
      <c r="D665" s="68"/>
      <c r="E665" s="68"/>
      <c r="F665" s="69"/>
      <c r="G665" s="75"/>
      <c r="H665" s="75"/>
    </row>
    <row r="666" spans="1:8" s="46" customFormat="1" ht="15.75">
      <c r="D666" s="68"/>
      <c r="E666" s="68"/>
      <c r="F666" s="69"/>
      <c r="H666" s="48"/>
    </row>
    <row r="667" spans="1:8" s="46" customFormat="1" ht="15.75">
      <c r="D667" s="68"/>
      <c r="E667" s="68"/>
      <c r="F667" s="69"/>
      <c r="G667" s="75"/>
      <c r="H667" s="75"/>
    </row>
    <row r="668" spans="1:8" s="46" customFormat="1" ht="15.75">
      <c r="D668" s="68"/>
      <c r="E668" s="68"/>
      <c r="F668" s="69"/>
      <c r="G668" s="75"/>
      <c r="H668" s="77"/>
    </row>
    <row r="669" spans="1:8" s="46" customFormat="1" ht="15.75">
      <c r="D669" s="68"/>
      <c r="E669" s="68"/>
      <c r="F669" s="69"/>
      <c r="G669" s="75"/>
      <c r="H669" s="75"/>
    </row>
    <row r="670" spans="1:8" s="46" customFormat="1" ht="15.75">
      <c r="D670" s="68"/>
      <c r="E670" s="68"/>
      <c r="F670" s="69"/>
      <c r="H670" s="48"/>
    </row>
    <row r="671" spans="1:8" s="46" customFormat="1" ht="15.75">
      <c r="B671" s="79"/>
      <c r="D671" s="68"/>
      <c r="E671" s="68"/>
      <c r="F671" s="69"/>
      <c r="G671" s="75"/>
      <c r="H671" s="75"/>
    </row>
    <row r="672" spans="1:8" s="18" customFormat="1">
      <c r="A672" s="46"/>
      <c r="B672" s="46"/>
      <c r="C672" s="46"/>
      <c r="D672" s="68"/>
      <c r="E672" s="68"/>
      <c r="F672" s="69"/>
      <c r="G672" s="17"/>
      <c r="H672" s="17"/>
    </row>
    <row r="673" spans="1:8" s="46" customFormat="1" ht="15.75">
      <c r="A673" s="17"/>
      <c r="B673" s="17"/>
      <c r="C673" s="17"/>
      <c r="D673" s="17"/>
      <c r="E673" s="17"/>
      <c r="F673" s="17"/>
      <c r="H673" s="48"/>
    </row>
    <row r="674" spans="1:8" s="46" customFormat="1" ht="15.75">
      <c r="B674" s="79"/>
      <c r="D674" s="68"/>
      <c r="E674" s="68"/>
      <c r="F674" s="69"/>
      <c r="G674" s="75"/>
      <c r="H674" s="75"/>
    </row>
    <row r="675" spans="1:8" s="46" customFormat="1" ht="15.75">
      <c r="D675" s="68"/>
      <c r="E675" s="68"/>
      <c r="F675" s="69"/>
      <c r="H675" s="48"/>
    </row>
    <row r="676" spans="1:8" s="46" customFormat="1" ht="15.75">
      <c r="B676" s="79"/>
      <c r="D676" s="68"/>
      <c r="E676" s="68"/>
      <c r="F676" s="69"/>
      <c r="G676" s="75"/>
      <c r="H676" s="75"/>
    </row>
    <row r="677" spans="1:8" s="46" customFormat="1" ht="15.75">
      <c r="D677" s="68"/>
      <c r="E677" s="68"/>
      <c r="F677" s="69"/>
      <c r="H677" s="48"/>
    </row>
    <row r="678" spans="1:8" s="46" customFormat="1" ht="15.75">
      <c r="B678" s="79"/>
      <c r="D678" s="68"/>
      <c r="E678" s="68"/>
      <c r="F678" s="69"/>
      <c r="G678" s="75"/>
      <c r="H678" s="75"/>
    </row>
    <row r="679" spans="1:8" s="46" customFormat="1" ht="15.75">
      <c r="D679" s="68"/>
      <c r="E679" s="68"/>
      <c r="F679" s="69"/>
      <c r="H679" s="48"/>
    </row>
    <row r="680" spans="1:8" s="46" customFormat="1" ht="15.75">
      <c r="B680" s="79"/>
      <c r="D680" s="68"/>
      <c r="E680" s="68"/>
      <c r="F680" s="69"/>
      <c r="G680" s="75"/>
      <c r="H680" s="75"/>
    </row>
    <row r="681" spans="1:8" s="46" customFormat="1" ht="15.75">
      <c r="D681" s="68"/>
      <c r="E681" s="68"/>
      <c r="F681" s="69"/>
      <c r="H681" s="48"/>
    </row>
    <row r="682" spans="1:8" s="46" customFormat="1" ht="15.75">
      <c r="B682" s="79"/>
      <c r="D682" s="68"/>
      <c r="E682" s="68"/>
      <c r="F682" s="69"/>
      <c r="G682" s="75"/>
      <c r="H682" s="75"/>
    </row>
    <row r="683" spans="1:8" s="46" customFormat="1" ht="15.75">
      <c r="D683" s="68"/>
      <c r="E683" s="68"/>
      <c r="F683" s="69"/>
      <c r="H683" s="48"/>
    </row>
    <row r="684" spans="1:8" s="46" customFormat="1" ht="15.75">
      <c r="B684" s="79"/>
      <c r="D684" s="68"/>
      <c r="E684" s="68"/>
      <c r="F684" s="69"/>
      <c r="G684" s="75"/>
      <c r="H684" s="75"/>
    </row>
    <row r="685" spans="1:8" s="46" customFormat="1" ht="15.75">
      <c r="D685" s="68"/>
      <c r="E685" s="68"/>
      <c r="F685" s="69"/>
      <c r="H685" s="48"/>
    </row>
    <row r="686" spans="1:8" s="46" customFormat="1" ht="15.75">
      <c r="B686" s="79"/>
      <c r="D686" s="68"/>
      <c r="E686" s="68"/>
      <c r="F686" s="69"/>
      <c r="G686" s="75"/>
      <c r="H686" s="75"/>
    </row>
    <row r="687" spans="1:8" s="46" customFormat="1" ht="15.75">
      <c r="D687" s="68"/>
      <c r="E687" s="68"/>
      <c r="F687" s="69"/>
      <c r="H687" s="48"/>
    </row>
    <row r="688" spans="1:8" s="46" customFormat="1" ht="15.75">
      <c r="B688" s="79"/>
      <c r="D688" s="68"/>
      <c r="E688" s="68"/>
      <c r="F688" s="69"/>
      <c r="G688" s="75"/>
      <c r="H688" s="75"/>
    </row>
    <row r="689" spans="1:8" s="18" customFormat="1">
      <c r="A689" s="46"/>
      <c r="B689" s="46"/>
      <c r="C689" s="46"/>
      <c r="D689" s="68"/>
      <c r="E689" s="68"/>
      <c r="F689" s="69"/>
      <c r="G689" s="75"/>
      <c r="H689" s="75"/>
    </row>
    <row r="690" spans="1:8" s="18" customFormat="1">
      <c r="A690" s="46"/>
      <c r="B690" s="79"/>
      <c r="C690" s="46"/>
      <c r="D690" s="46"/>
      <c r="E690" s="46"/>
      <c r="F690" s="69"/>
      <c r="G690" s="75"/>
      <c r="H690" s="48"/>
    </row>
    <row r="691" spans="1:8" s="18" customFormat="1">
      <c r="A691" s="46"/>
      <c r="B691" s="46"/>
      <c r="C691" s="46"/>
      <c r="D691" s="68"/>
      <c r="E691" s="68"/>
      <c r="F691" s="69"/>
      <c r="G691" s="46"/>
      <c r="H691" s="69"/>
    </row>
    <row r="692" spans="1:8" s="18" customFormat="1">
      <c r="A692" s="46"/>
      <c r="B692" s="46"/>
      <c r="C692" s="46"/>
      <c r="D692" s="68"/>
      <c r="E692" s="68"/>
      <c r="F692" s="69"/>
      <c r="G692" s="75"/>
      <c r="H692" s="48"/>
    </row>
    <row r="693" spans="1:8" s="18" customFormat="1">
      <c r="A693" s="46"/>
      <c r="B693" s="46"/>
      <c r="C693" s="46"/>
      <c r="D693" s="69"/>
      <c r="E693" s="68"/>
      <c r="F693" s="69"/>
      <c r="G693" s="75"/>
      <c r="H693" s="48"/>
    </row>
    <row r="694" spans="1:8" s="18" customFormat="1">
      <c r="A694" s="46"/>
      <c r="B694" s="46"/>
      <c r="C694" s="46"/>
      <c r="D694" s="68"/>
      <c r="E694" s="68"/>
      <c r="F694" s="69"/>
      <c r="G694" s="75"/>
      <c r="H694" s="48"/>
    </row>
    <row r="695" spans="1:8" s="46" customFormat="1" ht="15.75">
      <c r="D695" s="68"/>
      <c r="E695" s="68"/>
      <c r="F695" s="69"/>
      <c r="G695" s="75"/>
      <c r="H695" s="75"/>
    </row>
    <row r="696" spans="1:8" s="18" customFormat="1">
      <c r="A696" s="46"/>
      <c r="B696" s="46"/>
      <c r="C696" s="46"/>
      <c r="D696" s="68"/>
      <c r="E696" s="68"/>
      <c r="F696" s="69"/>
      <c r="G696" s="75"/>
      <c r="H696" s="75"/>
    </row>
    <row r="697" spans="1:8" s="18" customFormat="1">
      <c r="A697" s="46"/>
      <c r="B697" s="79"/>
      <c r="C697" s="46"/>
      <c r="D697" s="46"/>
      <c r="E697" s="46"/>
      <c r="F697" s="69"/>
      <c r="G697" s="75"/>
      <c r="H697" s="48"/>
    </row>
    <row r="698" spans="1:8" s="18" customFormat="1">
      <c r="A698" s="46"/>
      <c r="B698" s="46"/>
      <c r="C698" s="46"/>
      <c r="D698" s="68"/>
      <c r="E698" s="68"/>
      <c r="F698" s="69"/>
      <c r="G698" s="46"/>
      <c r="H698" s="69"/>
    </row>
    <row r="699" spans="1:8" s="18" customFormat="1">
      <c r="A699" s="46"/>
      <c r="B699" s="46"/>
      <c r="C699" s="46"/>
      <c r="D699" s="72"/>
      <c r="E699" s="68"/>
      <c r="F699" s="69"/>
      <c r="G699" s="75"/>
      <c r="H699" s="48"/>
    </row>
    <row r="700" spans="1:8" s="18" customFormat="1">
      <c r="A700" s="46"/>
      <c r="B700" s="46"/>
      <c r="C700" s="46"/>
      <c r="D700" s="69"/>
      <c r="E700" s="68"/>
      <c r="F700" s="69"/>
      <c r="G700" s="75"/>
      <c r="H700" s="48"/>
    </row>
    <row r="701" spans="1:8" s="46" customFormat="1" ht="15.75">
      <c r="D701" s="72"/>
      <c r="E701" s="68"/>
      <c r="F701" s="69"/>
      <c r="G701" s="75"/>
      <c r="H701" s="75"/>
    </row>
    <row r="702" spans="1:8" s="18" customFormat="1">
      <c r="A702" s="46"/>
      <c r="B702" s="46"/>
      <c r="C702" s="46"/>
      <c r="D702" s="68"/>
      <c r="E702" s="68"/>
      <c r="F702" s="69"/>
      <c r="G702" s="17"/>
      <c r="H702" s="17"/>
    </row>
    <row r="703" spans="1:8" s="18" customFormat="1">
      <c r="A703" s="17"/>
      <c r="B703" s="17"/>
      <c r="C703" s="17"/>
      <c r="D703" s="17"/>
      <c r="E703" s="17"/>
      <c r="F703" s="17"/>
      <c r="G703" s="75"/>
      <c r="H703" s="75"/>
    </row>
    <row r="704" spans="1:8" s="18" customFormat="1">
      <c r="A704" s="46"/>
      <c r="B704" s="79"/>
      <c r="C704" s="46"/>
      <c r="D704" s="46"/>
      <c r="E704" s="46"/>
      <c r="F704" s="69"/>
      <c r="G704" s="75"/>
      <c r="H704" s="48"/>
    </row>
    <row r="705" spans="1:8" s="18" customFormat="1">
      <c r="A705" s="46"/>
      <c r="B705" s="46"/>
      <c r="C705" s="46"/>
      <c r="D705" s="68"/>
      <c r="E705" s="68"/>
      <c r="F705" s="69"/>
      <c r="G705" s="46"/>
      <c r="H705" s="69"/>
    </row>
    <row r="706" spans="1:8" s="18" customFormat="1">
      <c r="A706" s="46"/>
      <c r="B706" s="46"/>
      <c r="C706" s="46"/>
      <c r="D706" s="72"/>
      <c r="E706" s="68"/>
      <c r="F706" s="69"/>
      <c r="G706" s="75"/>
      <c r="H706" s="48"/>
    </row>
    <row r="707" spans="1:8" s="18" customFormat="1">
      <c r="A707" s="46"/>
      <c r="B707" s="46"/>
      <c r="C707" s="46"/>
      <c r="D707" s="69"/>
      <c r="E707" s="68"/>
      <c r="F707" s="69"/>
      <c r="G707" s="75"/>
      <c r="H707" s="48"/>
    </row>
    <row r="708" spans="1:8" s="46" customFormat="1" ht="15.75">
      <c r="D708" s="72"/>
      <c r="E708" s="68"/>
      <c r="F708" s="69"/>
      <c r="G708" s="75"/>
      <c r="H708" s="75"/>
    </row>
    <row r="709" spans="1:8" s="18" customFormat="1">
      <c r="A709" s="46"/>
      <c r="B709" s="46"/>
      <c r="C709" s="46"/>
      <c r="D709" s="68"/>
      <c r="E709" s="68"/>
      <c r="F709" s="69"/>
      <c r="G709" s="75"/>
      <c r="H709" s="75"/>
    </row>
    <row r="710" spans="1:8" s="18" customFormat="1">
      <c r="A710" s="46"/>
      <c r="B710" s="79"/>
      <c r="C710" s="46"/>
      <c r="D710" s="46"/>
      <c r="E710" s="46"/>
      <c r="F710" s="69"/>
      <c r="G710" s="75"/>
      <c r="H710" s="48"/>
    </row>
    <row r="711" spans="1:8" s="18" customFormat="1">
      <c r="A711" s="46"/>
      <c r="B711" s="46"/>
      <c r="C711" s="46"/>
      <c r="D711" s="68"/>
      <c r="E711" s="68"/>
      <c r="F711" s="69"/>
      <c r="G711" s="46"/>
      <c r="H711" s="69"/>
    </row>
    <row r="712" spans="1:8" s="18" customFormat="1">
      <c r="A712" s="46"/>
      <c r="B712" s="46"/>
      <c r="C712" s="46"/>
      <c r="D712" s="72"/>
      <c r="E712" s="68"/>
      <c r="F712" s="69"/>
      <c r="G712" s="75"/>
      <c r="H712" s="48"/>
    </row>
    <row r="713" spans="1:8" s="18" customFormat="1">
      <c r="A713" s="46"/>
      <c r="B713" s="46"/>
      <c r="C713" s="46"/>
      <c r="D713" s="69"/>
      <c r="E713" s="68"/>
      <c r="F713" s="69"/>
      <c r="G713" s="75"/>
      <c r="H713" s="48"/>
    </row>
    <row r="714" spans="1:8" s="46" customFormat="1" ht="15.75">
      <c r="D714" s="72"/>
      <c r="E714" s="68"/>
      <c r="F714" s="69"/>
      <c r="G714" s="75"/>
      <c r="H714" s="75"/>
    </row>
    <row r="715" spans="1:8" s="18" customFormat="1">
      <c r="A715" s="46"/>
      <c r="B715" s="46"/>
      <c r="C715" s="46"/>
      <c r="D715" s="68"/>
      <c r="E715" s="68"/>
      <c r="F715" s="69"/>
      <c r="G715" s="75"/>
      <c r="H715" s="75"/>
    </row>
    <row r="716" spans="1:8" s="18" customFormat="1">
      <c r="A716" s="46"/>
      <c r="B716" s="79"/>
      <c r="C716" s="46"/>
      <c r="D716" s="46"/>
      <c r="E716" s="46"/>
      <c r="F716" s="69"/>
      <c r="G716" s="75"/>
      <c r="H716" s="48"/>
    </row>
    <row r="717" spans="1:8" s="18" customFormat="1">
      <c r="A717" s="46"/>
      <c r="B717" s="46"/>
      <c r="C717" s="46"/>
      <c r="D717" s="68"/>
      <c r="E717" s="68"/>
      <c r="F717" s="69"/>
      <c r="G717" s="46"/>
      <c r="H717" s="69"/>
    </row>
    <row r="718" spans="1:8" s="18" customFormat="1">
      <c r="A718" s="46"/>
      <c r="B718" s="46"/>
      <c r="C718" s="46"/>
      <c r="D718" s="72"/>
      <c r="E718" s="68"/>
      <c r="F718" s="69"/>
      <c r="G718" s="75"/>
      <c r="H718" s="48"/>
    </row>
    <row r="719" spans="1:8" s="18" customFormat="1">
      <c r="A719" s="46"/>
      <c r="B719" s="46"/>
      <c r="C719" s="46"/>
      <c r="D719" s="69"/>
      <c r="E719" s="68"/>
      <c r="F719" s="69"/>
      <c r="G719" s="75"/>
      <c r="H719" s="48"/>
    </row>
    <row r="720" spans="1:8" s="46" customFormat="1" ht="15.75">
      <c r="D720" s="72"/>
      <c r="E720" s="68"/>
      <c r="F720" s="69"/>
      <c r="G720" s="75"/>
      <c r="H720" s="75"/>
    </row>
    <row r="721" spans="1:8" s="18" customFormat="1">
      <c r="A721" s="46"/>
      <c r="B721" s="46"/>
      <c r="C721" s="46"/>
      <c r="D721" s="68"/>
      <c r="E721" s="68"/>
      <c r="F721" s="69"/>
      <c r="G721" s="75"/>
      <c r="H721" s="75"/>
    </row>
    <row r="722" spans="1:8" s="18" customFormat="1">
      <c r="A722" s="46"/>
      <c r="B722" s="79"/>
      <c r="C722" s="46"/>
      <c r="D722" s="46"/>
      <c r="E722" s="46"/>
      <c r="F722" s="69"/>
      <c r="G722" s="75"/>
      <c r="H722" s="48"/>
    </row>
    <row r="723" spans="1:8" s="18" customFormat="1">
      <c r="A723" s="46"/>
      <c r="B723" s="46"/>
      <c r="C723" s="46"/>
      <c r="D723" s="68"/>
      <c r="E723" s="68"/>
      <c r="F723" s="69"/>
      <c r="G723" s="46"/>
      <c r="H723" s="69"/>
    </row>
    <row r="724" spans="1:8" s="18" customFormat="1">
      <c r="A724" s="46"/>
      <c r="B724" s="46"/>
      <c r="C724" s="46"/>
      <c r="D724" s="72"/>
      <c r="E724" s="68"/>
      <c r="F724" s="69"/>
      <c r="G724" s="75"/>
      <c r="H724" s="48"/>
    </row>
    <row r="725" spans="1:8" s="18" customFormat="1">
      <c r="A725" s="46"/>
      <c r="B725" s="46"/>
      <c r="C725" s="46"/>
      <c r="D725" s="69"/>
      <c r="E725" s="68"/>
      <c r="F725" s="69"/>
      <c r="G725" s="75"/>
      <c r="H725" s="48"/>
    </row>
    <row r="726" spans="1:8" s="46" customFormat="1" ht="15.75">
      <c r="D726" s="72"/>
      <c r="E726" s="68"/>
      <c r="F726" s="69"/>
      <c r="G726" s="75"/>
      <c r="H726" s="75"/>
    </row>
    <row r="727" spans="1:8" s="18" customFormat="1">
      <c r="A727" s="46"/>
      <c r="B727" s="46"/>
      <c r="C727" s="46"/>
      <c r="D727" s="68"/>
      <c r="E727" s="68"/>
      <c r="F727" s="69"/>
      <c r="G727" s="75"/>
      <c r="H727" s="75"/>
    </row>
    <row r="728" spans="1:8" s="18" customFormat="1">
      <c r="A728" s="46"/>
      <c r="B728" s="79"/>
      <c r="C728" s="46"/>
      <c r="D728" s="46"/>
      <c r="E728" s="46"/>
      <c r="F728" s="69"/>
      <c r="G728" s="75"/>
      <c r="H728" s="48"/>
    </row>
    <row r="729" spans="1:8" s="18" customFormat="1">
      <c r="A729" s="46"/>
      <c r="B729" s="46"/>
      <c r="C729" s="46"/>
      <c r="D729" s="68"/>
      <c r="E729" s="68"/>
      <c r="F729" s="69"/>
      <c r="G729" s="46"/>
      <c r="H729" s="69"/>
    </row>
    <row r="730" spans="1:8" s="18" customFormat="1">
      <c r="A730" s="46"/>
      <c r="B730" s="46"/>
      <c r="C730" s="46"/>
      <c r="D730" s="72"/>
      <c r="E730" s="68"/>
      <c r="F730" s="69"/>
      <c r="G730" s="75"/>
      <c r="H730" s="48"/>
    </row>
    <row r="731" spans="1:8" s="18" customFormat="1">
      <c r="A731" s="46"/>
      <c r="B731" s="46"/>
      <c r="C731" s="46"/>
      <c r="D731" s="69"/>
      <c r="E731" s="68"/>
      <c r="F731" s="69"/>
      <c r="G731" s="75"/>
      <c r="H731" s="48"/>
    </row>
    <row r="732" spans="1:8" s="46" customFormat="1" ht="15.75">
      <c r="D732" s="72"/>
      <c r="E732" s="68"/>
      <c r="F732" s="69"/>
      <c r="G732" s="75"/>
      <c r="H732" s="75"/>
    </row>
    <row r="733" spans="1:8" s="46" customFormat="1" ht="15.75">
      <c r="D733" s="68"/>
      <c r="E733" s="68"/>
      <c r="F733" s="69"/>
      <c r="G733" s="75"/>
      <c r="H733" s="75"/>
    </row>
    <row r="734" spans="1:8" s="46" customFormat="1" ht="15.75">
      <c r="F734" s="69"/>
      <c r="G734" s="75"/>
      <c r="H734" s="48"/>
    </row>
    <row r="735" spans="1:8" s="46" customFormat="1" ht="15.75">
      <c r="D735" s="68"/>
      <c r="E735" s="68"/>
      <c r="F735" s="69"/>
      <c r="H735" s="69"/>
    </row>
    <row r="736" spans="1:8" s="18" customFormat="1">
      <c r="A736" s="46"/>
      <c r="B736" s="46"/>
      <c r="C736" s="46"/>
      <c r="D736" s="72"/>
      <c r="E736" s="68"/>
      <c r="F736" s="69"/>
      <c r="G736" s="17"/>
      <c r="H736" s="17"/>
    </row>
    <row r="737" spans="1:8" s="46" customFormat="1" ht="15.75">
      <c r="A737" s="17"/>
      <c r="B737" s="17"/>
      <c r="C737" s="17"/>
      <c r="D737" s="17"/>
      <c r="E737" s="17"/>
      <c r="F737" s="17"/>
      <c r="G737" s="75"/>
      <c r="H737" s="48"/>
    </row>
    <row r="738" spans="1:8" s="46" customFormat="1" ht="15.75">
      <c r="D738" s="69"/>
      <c r="E738" s="68"/>
      <c r="F738" s="69"/>
      <c r="G738" s="75"/>
      <c r="H738" s="48"/>
    </row>
    <row r="739" spans="1:8" s="46" customFormat="1" ht="15.75">
      <c r="D739" s="68"/>
      <c r="E739" s="68"/>
      <c r="F739" s="69"/>
      <c r="G739" s="75"/>
      <c r="H739" s="48"/>
    </row>
    <row r="740" spans="1:8" s="46" customFormat="1" ht="15.75">
      <c r="D740" s="72"/>
      <c r="E740" s="68"/>
      <c r="F740" s="69"/>
      <c r="G740" s="75"/>
      <c r="H740" s="75"/>
    </row>
    <row r="741" spans="1:8" s="18" customFormat="1">
      <c r="A741" s="46"/>
      <c r="B741" s="46"/>
      <c r="C741" s="46"/>
      <c r="D741" s="68"/>
      <c r="E741" s="68"/>
      <c r="F741" s="69"/>
      <c r="G741" s="75"/>
      <c r="H741" s="75"/>
    </row>
    <row r="742" spans="1:8" s="46" customFormat="1" ht="15.75">
      <c r="B742" s="79"/>
      <c r="F742" s="69"/>
      <c r="G742" s="75"/>
      <c r="H742" s="48"/>
    </row>
    <row r="743" spans="1:8" s="18" customFormat="1">
      <c r="A743" s="46"/>
      <c r="B743" s="46"/>
      <c r="C743" s="46"/>
      <c r="D743" s="68"/>
      <c r="E743" s="68"/>
      <c r="F743" s="69"/>
      <c r="G743" s="46"/>
      <c r="H743" s="69"/>
    </row>
    <row r="744" spans="1:8" s="18" customFormat="1">
      <c r="A744" s="46"/>
      <c r="B744" s="46"/>
      <c r="C744" s="46"/>
      <c r="D744" s="72"/>
      <c r="E744" s="68"/>
      <c r="F744" s="69"/>
      <c r="G744" s="75"/>
      <c r="H744" s="48"/>
    </row>
    <row r="745" spans="1:8" s="18" customFormat="1">
      <c r="A745" s="46"/>
      <c r="B745" s="46"/>
      <c r="C745" s="46"/>
      <c r="D745" s="69"/>
      <c r="E745" s="68"/>
      <c r="F745" s="69"/>
      <c r="G745" s="75"/>
      <c r="H745" s="48"/>
    </row>
    <row r="746" spans="1:8" s="46" customFormat="1" ht="15.75">
      <c r="D746" s="72"/>
      <c r="E746" s="68"/>
      <c r="F746" s="69"/>
      <c r="G746" s="75"/>
      <c r="H746" s="75"/>
    </row>
    <row r="747" spans="1:8" s="46" customFormat="1" ht="15.75">
      <c r="D747" s="68"/>
      <c r="E747" s="68"/>
      <c r="F747" s="69"/>
      <c r="G747" s="75"/>
      <c r="H747" s="75"/>
    </row>
    <row r="748" spans="1:8" s="46" customFormat="1" ht="15.75">
      <c r="D748" s="68"/>
      <c r="E748" s="68"/>
      <c r="F748" s="69"/>
      <c r="G748" s="75"/>
      <c r="H748" s="48"/>
    </row>
    <row r="749" spans="1:8" s="46" customFormat="1" ht="15.75">
      <c r="D749" s="68"/>
      <c r="E749" s="68"/>
      <c r="F749" s="69"/>
      <c r="G749" s="75"/>
      <c r="H749" s="48"/>
    </row>
    <row r="750" spans="1:8" s="46" customFormat="1" ht="15.75">
      <c r="D750" s="68"/>
      <c r="E750" s="68"/>
      <c r="F750" s="69"/>
      <c r="G750" s="75"/>
      <c r="H750" s="48"/>
    </row>
    <row r="751" spans="1:8" s="46" customFormat="1" ht="15.75">
      <c r="D751" s="68"/>
      <c r="E751" s="68"/>
      <c r="F751" s="69"/>
      <c r="G751" s="75"/>
      <c r="H751" s="48"/>
    </row>
    <row r="752" spans="1:8" s="46" customFormat="1" ht="15.75">
      <c r="D752" s="68"/>
      <c r="E752" s="68"/>
      <c r="F752" s="69"/>
      <c r="G752" s="75"/>
      <c r="H752" s="75"/>
    </row>
    <row r="753" spans="1:8" s="46" customFormat="1" ht="15.75">
      <c r="D753" s="68"/>
      <c r="E753" s="68"/>
      <c r="F753" s="69"/>
      <c r="G753" s="75"/>
      <c r="H753" s="75"/>
    </row>
    <row r="754" spans="1:8" s="46" customFormat="1" ht="15.75">
      <c r="D754" s="68"/>
      <c r="E754" s="68"/>
      <c r="F754" s="69"/>
      <c r="H754" s="48"/>
    </row>
    <row r="755" spans="1:8" s="46" customFormat="1" ht="15.75">
      <c r="B755" s="79"/>
      <c r="D755" s="68"/>
      <c r="E755" s="68"/>
      <c r="F755" s="84"/>
      <c r="G755" s="75"/>
      <c r="H755" s="75"/>
    </row>
    <row r="756" spans="1:8" s="46" customFormat="1" ht="15.75">
      <c r="D756" s="68"/>
      <c r="E756" s="68"/>
      <c r="F756" s="69"/>
      <c r="G756" s="81"/>
      <c r="H756" s="85"/>
    </row>
    <row r="757" spans="1:8" s="18" customFormat="1">
      <c r="A757" s="46"/>
      <c r="B757" s="46"/>
      <c r="C757" s="46"/>
      <c r="D757" s="68"/>
      <c r="E757" s="68"/>
      <c r="F757" s="69"/>
      <c r="G757" s="17"/>
      <c r="H757" s="17"/>
    </row>
    <row r="758" spans="1:8" s="18" customFormat="1">
      <c r="A758" s="17"/>
      <c r="B758" s="17"/>
      <c r="C758" s="17"/>
      <c r="D758" s="17"/>
      <c r="E758" s="17"/>
      <c r="F758" s="17"/>
    </row>
    <row r="759" spans="1:8" s="18" customFormat="1"/>
    <row r="760" spans="1:8" s="18" customFormat="1"/>
    <row r="761" spans="1:8" s="18" customFormat="1"/>
    <row r="762" spans="1:8" s="18" customFormat="1"/>
    <row r="763" spans="1:8" s="18" customFormat="1"/>
    <row r="764" spans="1:8" s="18" customFormat="1"/>
    <row r="765" spans="1:8" s="18" customFormat="1"/>
    <row r="766" spans="1:8" s="18" customFormat="1"/>
    <row r="767" spans="1:8" s="18" customFormat="1"/>
    <row r="768" spans="1:8" s="18" customFormat="1"/>
    <row r="769" s="18" customFormat="1"/>
    <row r="770" s="18" customFormat="1"/>
    <row r="771" s="18" customFormat="1"/>
    <row r="772" s="18" customFormat="1"/>
    <row r="773" s="18" customFormat="1"/>
    <row r="774" s="18" customFormat="1"/>
    <row r="775" s="18" customFormat="1"/>
    <row r="776" s="18" customFormat="1"/>
    <row r="777" s="18" customFormat="1"/>
    <row r="778" s="18" customFormat="1"/>
    <row r="779" s="18" customFormat="1"/>
    <row r="780" s="18" customFormat="1"/>
    <row r="781" s="18" customFormat="1"/>
    <row r="782" s="18" customFormat="1"/>
    <row r="783" s="18" customFormat="1"/>
    <row r="784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pans="1:6" s="18" customFormat="1"/>
    <row r="818" spans="1:6" s="18" customFormat="1"/>
    <row r="819" spans="1:6" s="18" customFormat="1"/>
    <row r="820" spans="1:6" s="18" customFormat="1"/>
    <row r="821" spans="1:6" s="18" customFormat="1"/>
    <row r="822" spans="1:6" s="18" customFormat="1"/>
    <row r="823" spans="1:6" s="18" customFormat="1"/>
    <row r="824" spans="1:6" s="18" customFormat="1"/>
    <row r="825" spans="1:6" s="18" customFormat="1"/>
    <row r="826" spans="1:6" s="18" customFormat="1"/>
    <row r="827" spans="1:6" s="18" customFormat="1"/>
    <row r="828" spans="1:6" s="18" customFormat="1"/>
    <row r="829" spans="1:6" s="18" customFormat="1"/>
    <row r="830" spans="1:6" s="18" customFormat="1"/>
    <row r="831" spans="1:6" s="18" customFormat="1"/>
    <row r="832" spans="1:6">
      <c r="A832" s="18"/>
      <c r="B832" s="18"/>
      <c r="C832" s="18"/>
      <c r="D832" s="18"/>
      <c r="E832" s="18"/>
      <c r="F832" s="18"/>
    </row>
  </sheetData>
  <mergeCells count="11">
    <mergeCell ref="B10:E10"/>
    <mergeCell ref="B26:E26"/>
    <mergeCell ref="A1:F1"/>
    <mergeCell ref="A4:F4"/>
    <mergeCell ref="E6:F7"/>
    <mergeCell ref="A6:A8"/>
    <mergeCell ref="B6:B8"/>
    <mergeCell ref="C6:C8"/>
    <mergeCell ref="D6:D8"/>
    <mergeCell ref="A2:F2"/>
    <mergeCell ref="A3:F3"/>
  </mergeCells>
  <phoneticPr fontId="13" type="noConversion"/>
  <pageMargins left="0.48" right="0.23622047244094491" top="0.32" bottom="0.4" header="0.19" footer="0.18"/>
  <pageSetup paperSize="9" orientation="portrait" r:id="rId1"/>
  <headerFooter alignWithMargins="0">
    <oddFooter>&amp;CPage&amp;P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843"/>
  <sheetViews>
    <sheetView view="pageBreakPreview" zoomScale="130" zoomScaleSheetLayoutView="130" workbookViewId="0">
      <selection activeCell="A3" sqref="A3:F3"/>
    </sheetView>
  </sheetViews>
  <sheetFormatPr defaultColWidth="9.140625" defaultRowHeight="16.5"/>
  <cols>
    <col min="1" max="1" width="5.28515625" style="19" customWidth="1"/>
    <col min="2" max="2" width="48.140625" style="19" customWidth="1"/>
    <col min="3" max="3" width="8.140625" style="19" customWidth="1"/>
    <col min="4" max="4" width="9.28515625" style="19" customWidth="1"/>
    <col min="5" max="5" width="10.28515625" style="19" customWidth="1"/>
    <col min="6" max="6" width="15.140625" style="19" customWidth="1"/>
    <col min="7" max="7" width="8.140625" style="19" customWidth="1"/>
    <col min="8" max="8" width="10.5703125" style="19" customWidth="1"/>
    <col min="9" max="16384" width="9.140625" style="19"/>
  </cols>
  <sheetData>
    <row r="1" spans="1:17" s="4" customFormat="1" ht="33.75" customHeight="1">
      <c r="A1" s="856" t="s">
        <v>361</v>
      </c>
      <c r="B1" s="856"/>
      <c r="C1" s="856"/>
      <c r="D1" s="856"/>
      <c r="E1" s="856"/>
      <c r="F1" s="856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 s="4" customFormat="1" ht="21">
      <c r="A2" s="887" t="s">
        <v>483</v>
      </c>
      <c r="B2" s="888"/>
      <c r="C2" s="888"/>
      <c r="D2" s="888"/>
      <c r="E2" s="888"/>
      <c r="F2" s="888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s="4" customFormat="1" ht="21">
      <c r="A3" s="893" t="s">
        <v>414</v>
      </c>
      <c r="B3" s="893"/>
      <c r="C3" s="893"/>
      <c r="D3" s="893"/>
      <c r="E3" s="893"/>
      <c r="F3" s="893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s="4" customFormat="1" ht="24.75" customHeight="1">
      <c r="A4" s="892"/>
      <c r="B4" s="892"/>
      <c r="C4" s="892"/>
      <c r="D4" s="892"/>
      <c r="E4" s="892"/>
      <c r="F4" s="892"/>
      <c r="G4" s="2"/>
      <c r="H4" s="2"/>
      <c r="I4" s="2"/>
      <c r="J4" s="3"/>
      <c r="K4" s="3"/>
      <c r="L4" s="3"/>
      <c r="M4" s="3"/>
      <c r="N4" s="3"/>
      <c r="O4" s="3"/>
      <c r="P4" s="3"/>
      <c r="Q4" s="3"/>
    </row>
    <row r="5" spans="1:17" s="5" customFormat="1" ht="17.2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  <c r="G5" s="86"/>
      <c r="H5" s="11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17.25" customHeight="1">
      <c r="A6" s="865"/>
      <c r="B6" s="868"/>
      <c r="C6" s="871"/>
      <c r="D6" s="871"/>
      <c r="E6" s="862"/>
      <c r="F6" s="863"/>
      <c r="G6" s="87"/>
      <c r="H6" s="12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27.75" customHeight="1">
      <c r="A7" s="866"/>
      <c r="B7" s="869"/>
      <c r="C7" s="872"/>
      <c r="D7" s="872"/>
      <c r="E7" s="454" t="s">
        <v>365</v>
      </c>
      <c r="F7" s="455" t="s">
        <v>366</v>
      </c>
      <c r="G7" s="12"/>
      <c r="H7" s="12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>
      <c r="A8" s="468">
        <v>1</v>
      </c>
      <c r="B8" s="470">
        <v>2</v>
      </c>
      <c r="C8" s="470">
        <v>3</v>
      </c>
      <c r="D8" s="471">
        <v>4</v>
      </c>
      <c r="E8" s="471">
        <v>5</v>
      </c>
      <c r="F8" s="471">
        <v>6</v>
      </c>
      <c r="G8" s="91"/>
      <c r="H8" s="13"/>
      <c r="I8" s="6"/>
      <c r="J8" s="6"/>
      <c r="K8" s="6"/>
      <c r="L8" s="6"/>
      <c r="M8" s="6"/>
      <c r="N8" s="6"/>
      <c r="O8" s="6"/>
      <c r="P8" s="6"/>
      <c r="Q8" s="6"/>
    </row>
    <row r="9" spans="1:17" s="22" customFormat="1" ht="16.5" customHeight="1">
      <c r="A9" s="14"/>
      <c r="B9" s="894" t="s">
        <v>418</v>
      </c>
      <c r="C9" s="895"/>
      <c r="D9" s="895"/>
      <c r="E9" s="896"/>
      <c r="F9" s="14"/>
      <c r="G9" s="88"/>
      <c r="H9" s="20"/>
      <c r="I9" s="21"/>
      <c r="J9" s="21"/>
      <c r="K9" s="21"/>
      <c r="L9" s="21"/>
      <c r="M9" s="21"/>
      <c r="N9" s="21"/>
      <c r="O9" s="21"/>
      <c r="P9" s="21"/>
      <c r="Q9" s="21"/>
    </row>
    <row r="10" spans="1:17" s="22" customFormat="1" ht="31.5">
      <c r="A10" s="177">
        <v>1</v>
      </c>
      <c r="B10" s="495" t="s">
        <v>461</v>
      </c>
      <c r="C10" s="509" t="s">
        <v>416</v>
      </c>
      <c r="D10" s="171">
        <v>24</v>
      </c>
      <c r="E10" s="172"/>
      <c r="F10" s="241"/>
      <c r="G10" s="88"/>
      <c r="H10" s="20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2" customFormat="1" ht="31.5">
      <c r="A11" s="177">
        <f>A10+1</f>
        <v>2</v>
      </c>
      <c r="B11" s="495" t="s">
        <v>462</v>
      </c>
      <c r="C11" s="509" t="s">
        <v>416</v>
      </c>
      <c r="D11" s="172">
        <v>16</v>
      </c>
      <c r="E11" s="172"/>
      <c r="F11" s="241"/>
      <c r="G11" s="88"/>
      <c r="H11" s="20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31.5">
      <c r="A12" s="177">
        <f>A11+1</f>
        <v>3</v>
      </c>
      <c r="B12" s="495" t="s">
        <v>417</v>
      </c>
      <c r="C12" s="509" t="s">
        <v>416</v>
      </c>
      <c r="D12" s="172">
        <v>64</v>
      </c>
      <c r="E12" s="176"/>
      <c r="F12" s="241"/>
      <c r="G12" s="88"/>
      <c r="H12" s="20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31.5">
      <c r="A13" s="177">
        <f>A12+1</f>
        <v>4</v>
      </c>
      <c r="B13" s="495" t="s">
        <v>463</v>
      </c>
      <c r="C13" s="509" t="s">
        <v>424</v>
      </c>
      <c r="D13" s="173">
        <v>1.675</v>
      </c>
      <c r="E13" s="176"/>
      <c r="F13" s="241"/>
      <c r="G13" s="88"/>
      <c r="H13" s="20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31.5">
      <c r="A14" s="177">
        <f>A13+1</f>
        <v>5</v>
      </c>
      <c r="B14" s="495" t="s">
        <v>464</v>
      </c>
      <c r="C14" s="509" t="s">
        <v>426</v>
      </c>
      <c r="D14" s="173">
        <v>10.4</v>
      </c>
      <c r="E14" s="176"/>
      <c r="F14" s="241"/>
      <c r="G14" s="88"/>
      <c r="H14" s="20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2" customFormat="1" ht="31.5">
      <c r="A15" s="178">
        <f>A14+1</f>
        <v>6</v>
      </c>
      <c r="B15" s="495" t="s">
        <v>440</v>
      </c>
      <c r="C15" s="509" t="s">
        <v>424</v>
      </c>
      <c r="D15" s="190">
        <v>25</v>
      </c>
      <c r="E15" s="190"/>
      <c r="F15" s="241"/>
      <c r="G15" s="88"/>
      <c r="H15" s="20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22" customFormat="1" ht="15.75">
      <c r="A16" s="192"/>
      <c r="B16" s="901" t="s">
        <v>465</v>
      </c>
      <c r="C16" s="902"/>
      <c r="D16" s="903"/>
      <c r="E16" s="904"/>
      <c r="F16" s="14"/>
      <c r="G16" s="88"/>
      <c r="H16" s="20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15.75">
      <c r="A17" s="510">
        <v>1</v>
      </c>
      <c r="B17" s="513" t="s">
        <v>420</v>
      </c>
      <c r="C17" s="496" t="s">
        <v>136</v>
      </c>
      <c r="D17" s="176">
        <v>2.6</v>
      </c>
      <c r="E17" s="172"/>
      <c r="F17" s="241"/>
      <c r="G17" s="88"/>
      <c r="H17" s="20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15.75">
      <c r="A18" s="510">
        <f>A17+1</f>
        <v>2</v>
      </c>
      <c r="B18" s="513" t="s">
        <v>421</v>
      </c>
      <c r="C18" s="496" t="s">
        <v>136</v>
      </c>
      <c r="D18" s="176">
        <v>1.3</v>
      </c>
      <c r="E18" s="172"/>
      <c r="F18" s="241"/>
      <c r="G18" s="88"/>
      <c r="H18" s="20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5.75">
      <c r="A19" s="510">
        <f>A18+1</f>
        <v>3</v>
      </c>
      <c r="B19" s="513" t="s">
        <v>422</v>
      </c>
      <c r="C19" s="503" t="s">
        <v>136</v>
      </c>
      <c r="D19" s="176">
        <v>2</v>
      </c>
      <c r="E19" s="176"/>
      <c r="F19" s="241"/>
      <c r="G19" s="88"/>
      <c r="H19" s="20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6" customFormat="1">
      <c r="A20" s="510">
        <f>A19+1</f>
        <v>4</v>
      </c>
      <c r="B20" s="513" t="s">
        <v>423</v>
      </c>
      <c r="C20" s="501" t="s">
        <v>424</v>
      </c>
      <c r="D20" s="176">
        <v>4.8800000000000003E-2</v>
      </c>
      <c r="E20" s="172"/>
      <c r="F20" s="241"/>
      <c r="G20" s="89"/>
      <c r="H20" s="24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2" customFormat="1" ht="15.75">
      <c r="A21" s="510">
        <f>A20+1</f>
        <v>5</v>
      </c>
      <c r="B21" s="513" t="s">
        <v>466</v>
      </c>
      <c r="C21" s="496" t="s">
        <v>426</v>
      </c>
      <c r="D21" s="176">
        <v>0.5</v>
      </c>
      <c r="E21" s="174"/>
      <c r="F21" s="241"/>
      <c r="G21" s="88"/>
      <c r="H21" s="20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15.75">
      <c r="A22" s="510">
        <f>A21+1</f>
        <v>6</v>
      </c>
      <c r="B22" s="513" t="s">
        <v>467</v>
      </c>
      <c r="C22" s="496" t="s">
        <v>426</v>
      </c>
      <c r="D22" s="176">
        <v>10.4</v>
      </c>
      <c r="E22" s="174"/>
      <c r="F22" s="241"/>
      <c r="G22" s="88"/>
      <c r="H22" s="20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15">
      <c r="A23" s="511">
        <f>A22+0.1</f>
        <v>6.1</v>
      </c>
      <c r="B23" s="514" t="s">
        <v>468</v>
      </c>
      <c r="C23" s="501" t="s">
        <v>424</v>
      </c>
      <c r="D23" s="191">
        <v>3.6499999999999998E-2</v>
      </c>
      <c r="E23" s="242"/>
      <c r="F23" s="241"/>
      <c r="G23" s="88"/>
      <c r="H23" s="20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2" customFormat="1" ht="30">
      <c r="A24" s="512">
        <v>7</v>
      </c>
      <c r="B24" s="514" t="s">
        <v>469</v>
      </c>
      <c r="C24" s="501" t="s">
        <v>470</v>
      </c>
      <c r="D24" s="176">
        <v>1.675</v>
      </c>
      <c r="E24" s="176"/>
      <c r="F24" s="241"/>
      <c r="G24" s="88"/>
      <c r="H24" s="20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22" customFormat="1" ht="47.25">
      <c r="A25" s="510">
        <f t="shared" ref="A25:A37" si="0">A24+1</f>
        <v>8</v>
      </c>
      <c r="B25" s="513" t="s">
        <v>471</v>
      </c>
      <c r="C25" s="503" t="s">
        <v>430</v>
      </c>
      <c r="D25" s="176">
        <v>4</v>
      </c>
      <c r="E25" s="171"/>
      <c r="F25" s="241"/>
      <c r="G25" s="88"/>
      <c r="H25" s="20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2" customFormat="1" ht="47.25">
      <c r="A26" s="510">
        <f t="shared" si="0"/>
        <v>9</v>
      </c>
      <c r="B26" s="513" t="s">
        <v>472</v>
      </c>
      <c r="C26" s="503" t="s">
        <v>135</v>
      </c>
      <c r="D26" s="174">
        <v>24</v>
      </c>
      <c r="E26" s="172"/>
      <c r="F26" s="241"/>
      <c r="G26" s="88"/>
      <c r="H26" s="20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47.25">
      <c r="A27" s="510">
        <f t="shared" si="0"/>
        <v>10</v>
      </c>
      <c r="B27" s="513" t="s">
        <v>473</v>
      </c>
      <c r="C27" s="496" t="s">
        <v>416</v>
      </c>
      <c r="D27" s="176">
        <v>65</v>
      </c>
      <c r="E27" s="171"/>
      <c r="F27" s="241"/>
      <c r="G27" s="88"/>
      <c r="H27" s="20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47.25">
      <c r="A28" s="510">
        <f t="shared" si="0"/>
        <v>11</v>
      </c>
      <c r="B28" s="513" t="s">
        <v>474</v>
      </c>
      <c r="C28" s="496" t="s">
        <v>416</v>
      </c>
      <c r="D28" s="176">
        <v>24</v>
      </c>
      <c r="E28" s="171"/>
      <c r="F28" s="241"/>
      <c r="G28" s="88"/>
      <c r="H28" s="20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22" customFormat="1" ht="15.75">
      <c r="A29" s="510">
        <f t="shared" si="0"/>
        <v>12</v>
      </c>
      <c r="B29" s="513" t="s">
        <v>475</v>
      </c>
      <c r="C29" s="503" t="s">
        <v>430</v>
      </c>
      <c r="D29" s="176">
        <v>4</v>
      </c>
      <c r="E29" s="172"/>
      <c r="F29" s="241"/>
      <c r="G29" s="88"/>
      <c r="H29" s="20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2" customFormat="1" ht="47.25">
      <c r="A30" s="510">
        <f t="shared" si="0"/>
        <v>13</v>
      </c>
      <c r="B30" s="513" t="s">
        <v>476</v>
      </c>
      <c r="C30" s="503" t="s">
        <v>430</v>
      </c>
      <c r="D30" s="176">
        <v>2</v>
      </c>
      <c r="E30" s="172"/>
      <c r="F30" s="241"/>
      <c r="G30" s="88"/>
      <c r="H30" s="20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22" customFormat="1" ht="31.5">
      <c r="A31" s="510">
        <f t="shared" si="0"/>
        <v>14</v>
      </c>
      <c r="B31" s="515" t="s">
        <v>477</v>
      </c>
      <c r="C31" s="505" t="s">
        <v>135</v>
      </c>
      <c r="D31" s="174">
        <v>4</v>
      </c>
      <c r="E31" s="171"/>
      <c r="F31" s="241"/>
      <c r="G31" s="88"/>
      <c r="H31" s="20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22" customFormat="1" ht="63">
      <c r="A32" s="510">
        <f t="shared" si="0"/>
        <v>15</v>
      </c>
      <c r="B32" s="513" t="s">
        <v>478</v>
      </c>
      <c r="C32" s="496" t="s">
        <v>135</v>
      </c>
      <c r="D32" s="176">
        <v>68</v>
      </c>
      <c r="E32" s="172"/>
      <c r="F32" s="241"/>
      <c r="G32" s="88"/>
      <c r="H32" s="20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22" customFormat="1" ht="15.75">
      <c r="A33" s="510">
        <f t="shared" si="0"/>
        <v>16</v>
      </c>
      <c r="B33" s="513" t="s">
        <v>437</v>
      </c>
      <c r="C33" s="496" t="s">
        <v>135</v>
      </c>
      <c r="D33" s="190">
        <v>16</v>
      </c>
      <c r="E33" s="190"/>
      <c r="F33" s="241"/>
      <c r="G33" s="88"/>
      <c r="H33" s="20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22" customFormat="1" ht="31.5">
      <c r="A34" s="510">
        <f t="shared" si="0"/>
        <v>17</v>
      </c>
      <c r="B34" s="515" t="s">
        <v>479</v>
      </c>
      <c r="C34" s="496" t="s">
        <v>426</v>
      </c>
      <c r="D34" s="174">
        <v>1.5</v>
      </c>
      <c r="E34" s="176"/>
      <c r="F34" s="241"/>
      <c r="G34" s="88"/>
      <c r="H34" s="20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2" customFormat="1" ht="31.5">
      <c r="A35" s="510">
        <f t="shared" si="0"/>
        <v>18</v>
      </c>
      <c r="B35" s="515" t="s">
        <v>480</v>
      </c>
      <c r="C35" s="505" t="s">
        <v>481</v>
      </c>
      <c r="D35" s="174">
        <v>19.8</v>
      </c>
      <c r="E35" s="176"/>
      <c r="F35" s="241"/>
      <c r="G35" s="88"/>
      <c r="H35" s="20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22" customFormat="1" ht="47.25">
      <c r="A36" s="510">
        <f t="shared" si="0"/>
        <v>19</v>
      </c>
      <c r="B36" s="513" t="s">
        <v>482</v>
      </c>
      <c r="C36" s="496" t="s">
        <v>416</v>
      </c>
      <c r="D36" s="190">
        <v>75</v>
      </c>
      <c r="E36" s="190"/>
      <c r="F36" s="241"/>
      <c r="G36" s="88"/>
      <c r="H36" s="20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22" customFormat="1" ht="15.75">
      <c r="A37" s="510">
        <f t="shared" si="0"/>
        <v>20</v>
      </c>
      <c r="B37" s="513" t="s">
        <v>439</v>
      </c>
      <c r="C37" s="503" t="s">
        <v>430</v>
      </c>
      <c r="D37" s="190">
        <v>4</v>
      </c>
      <c r="E37" s="190"/>
      <c r="F37" s="241"/>
      <c r="G37" s="88"/>
      <c r="H37" s="20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22" customFormat="1" ht="15.75">
      <c r="A38" s="27"/>
      <c r="B38" s="897" t="s">
        <v>81</v>
      </c>
      <c r="C38" s="898"/>
      <c r="D38" s="899"/>
      <c r="E38" s="900"/>
      <c r="F38" s="194"/>
      <c r="G38" s="88"/>
      <c r="H38" s="20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37" customFormat="1">
      <c r="A39" s="29"/>
      <c r="B39" s="29"/>
      <c r="C39" s="29"/>
      <c r="D39" s="29"/>
      <c r="E39" s="29"/>
      <c r="F39" s="36"/>
      <c r="G39" s="40"/>
      <c r="H39" s="42"/>
    </row>
    <row r="40" spans="1:17" s="37" customFormat="1" ht="15.75">
      <c r="A40" s="13"/>
      <c r="D40" s="38"/>
      <c r="E40" s="38"/>
      <c r="F40" s="39"/>
      <c r="G40" s="40"/>
      <c r="H40" s="42"/>
    </row>
    <row r="41" spans="1:17" s="37" customFormat="1" ht="15.75">
      <c r="A41" s="13"/>
      <c r="D41" s="38"/>
      <c r="E41" s="38"/>
      <c r="F41" s="43"/>
      <c r="G41" s="40"/>
      <c r="H41" s="42"/>
    </row>
    <row r="42" spans="1:17" s="37" customFormat="1" ht="15.75">
      <c r="A42" s="13"/>
      <c r="D42" s="38"/>
      <c r="E42" s="38"/>
      <c r="F42" s="39"/>
      <c r="G42" s="40"/>
      <c r="H42" s="42"/>
    </row>
    <row r="43" spans="1:17" s="37" customFormat="1" ht="15.75">
      <c r="A43" s="13"/>
      <c r="D43" s="38"/>
      <c r="E43" s="38"/>
      <c r="F43" s="39"/>
      <c r="G43" s="40"/>
      <c r="H43" s="42"/>
    </row>
    <row r="44" spans="1:17" s="37" customFormat="1" ht="15.75">
      <c r="A44" s="13"/>
      <c r="D44" s="38"/>
      <c r="E44" s="38"/>
      <c r="F44" s="39"/>
      <c r="G44" s="40"/>
      <c r="H44" s="42"/>
    </row>
    <row r="45" spans="1:17" s="49" customFormat="1" ht="15.75">
      <c r="A45" s="13"/>
      <c r="B45" s="37"/>
      <c r="C45" s="37"/>
      <c r="D45" s="38"/>
      <c r="E45" s="38"/>
      <c r="F45" s="39"/>
      <c r="G45" s="46"/>
      <c r="H45" s="48"/>
    </row>
    <row r="46" spans="1:17" s="49" customFormat="1" ht="15.75">
      <c r="A46" s="45"/>
      <c r="B46" s="46"/>
      <c r="C46" s="46"/>
      <c r="D46" s="47"/>
      <c r="E46" s="47"/>
      <c r="F46" s="45"/>
      <c r="G46" s="46"/>
      <c r="H46" s="46"/>
    </row>
    <row r="47" spans="1:17" s="37" customFormat="1" ht="15.75">
      <c r="A47" s="45"/>
      <c r="B47" s="46"/>
      <c r="C47" s="46"/>
      <c r="D47" s="47"/>
      <c r="E47" s="47"/>
      <c r="F47" s="45"/>
      <c r="G47" s="40"/>
      <c r="H47" s="42"/>
    </row>
    <row r="48" spans="1:17" s="37" customFormat="1" ht="15.75">
      <c r="A48" s="13"/>
      <c r="D48" s="38"/>
      <c r="E48" s="38"/>
      <c r="F48" s="39"/>
      <c r="G48" s="40"/>
      <c r="H48" s="42"/>
    </row>
    <row r="49" spans="1:8" s="37" customFormat="1" ht="15.75">
      <c r="A49" s="13"/>
      <c r="D49" s="38"/>
      <c r="E49" s="38"/>
      <c r="F49" s="39"/>
      <c r="G49" s="40"/>
      <c r="H49" s="42"/>
    </row>
    <row r="50" spans="1:8" s="49" customFormat="1" ht="15.75">
      <c r="A50" s="13"/>
      <c r="B50" s="37"/>
      <c r="C50" s="37"/>
      <c r="D50" s="38"/>
      <c r="E50" s="38"/>
      <c r="F50" s="39"/>
      <c r="G50" s="46"/>
      <c r="H50" s="48"/>
    </row>
    <row r="51" spans="1:8" s="49" customFormat="1" ht="15.75">
      <c r="A51" s="45"/>
      <c r="B51" s="46"/>
      <c r="C51" s="46"/>
      <c r="D51" s="47"/>
      <c r="E51" s="47"/>
      <c r="F51" s="45"/>
      <c r="G51" s="46"/>
      <c r="H51" s="46"/>
    </row>
    <row r="52" spans="1:8" s="3" customFormat="1">
      <c r="A52" s="45"/>
      <c r="B52" s="46"/>
      <c r="C52" s="46"/>
      <c r="D52" s="47"/>
      <c r="E52" s="47"/>
      <c r="F52" s="45"/>
      <c r="G52" s="51"/>
      <c r="H52" s="51"/>
    </row>
    <row r="53" spans="1:8" s="3" customFormat="1">
      <c r="A53" s="50"/>
      <c r="B53" s="51"/>
      <c r="C53" s="51"/>
      <c r="D53" s="50"/>
      <c r="E53" s="50"/>
      <c r="F53" s="52"/>
      <c r="G53" s="53"/>
      <c r="H53" s="57"/>
    </row>
    <row r="54" spans="1:8" s="3" customFormat="1">
      <c r="A54" s="50"/>
      <c r="B54" s="51"/>
      <c r="C54" s="51"/>
      <c r="D54" s="55"/>
      <c r="E54" s="55"/>
      <c r="F54" s="56"/>
      <c r="G54" s="54"/>
      <c r="H54" s="54"/>
    </row>
    <row r="55" spans="1:8" s="3" customFormat="1">
      <c r="A55" s="50"/>
      <c r="B55" s="51"/>
      <c r="C55" s="51"/>
      <c r="D55" s="58"/>
      <c r="E55" s="58"/>
      <c r="F55" s="53"/>
      <c r="G55" s="54"/>
      <c r="H55" s="54"/>
    </row>
    <row r="56" spans="1:8" s="3" customFormat="1">
      <c r="A56" s="50"/>
      <c r="B56" s="51"/>
      <c r="C56" s="51"/>
      <c r="D56" s="51"/>
      <c r="E56" s="58"/>
      <c r="F56" s="53"/>
      <c r="G56" s="53"/>
      <c r="H56" s="59"/>
    </row>
    <row r="57" spans="1:8" s="3" customFormat="1">
      <c r="A57" s="50"/>
      <c r="B57" s="51"/>
      <c r="C57" s="51"/>
      <c r="D57" s="54"/>
      <c r="E57" s="58"/>
      <c r="F57" s="53"/>
      <c r="G57" s="53"/>
      <c r="H57" s="59"/>
    </row>
    <row r="58" spans="1:8" s="3" customFormat="1">
      <c r="A58" s="50"/>
      <c r="B58" s="51"/>
      <c r="C58" s="51"/>
      <c r="D58" s="60"/>
      <c r="E58" s="58"/>
      <c r="F58" s="53"/>
      <c r="G58" s="53"/>
      <c r="H58" s="59"/>
    </row>
    <row r="59" spans="1:8" s="3" customFormat="1">
      <c r="A59" s="50"/>
      <c r="B59" s="51"/>
      <c r="C59" s="51"/>
      <c r="D59" s="51"/>
      <c r="E59" s="58"/>
      <c r="F59" s="53"/>
      <c r="G59" s="53"/>
      <c r="H59" s="59"/>
    </row>
    <row r="60" spans="1:8" s="37" customFormat="1" ht="15.75">
      <c r="A60" s="50"/>
      <c r="B60" s="51"/>
      <c r="C60" s="51"/>
      <c r="D60" s="58"/>
      <c r="E60" s="58"/>
      <c r="F60" s="53"/>
      <c r="G60" s="40"/>
      <c r="H60" s="42"/>
    </row>
    <row r="61" spans="1:8" s="51" customFormat="1" ht="15.75">
      <c r="A61" s="13"/>
      <c r="B61" s="37"/>
      <c r="C61" s="37"/>
      <c r="D61" s="61"/>
      <c r="E61" s="61"/>
      <c r="F61" s="62"/>
      <c r="G61" s="53"/>
      <c r="H61" s="54"/>
    </row>
    <row r="62" spans="1:8" s="51" customFormat="1" ht="15.75">
      <c r="A62" s="50"/>
      <c r="D62" s="58"/>
      <c r="E62" s="58"/>
      <c r="F62" s="54"/>
      <c r="G62" s="53"/>
      <c r="H62" s="57"/>
    </row>
    <row r="63" spans="1:8" s="51" customFormat="1" ht="15.75">
      <c r="A63" s="50"/>
      <c r="D63" s="58"/>
      <c r="E63" s="58"/>
      <c r="F63" s="54"/>
      <c r="G63" s="54"/>
      <c r="H63" s="54"/>
    </row>
    <row r="64" spans="1:8" s="51" customFormat="1" ht="15.75">
      <c r="A64" s="50"/>
      <c r="D64" s="58"/>
      <c r="E64" s="58"/>
      <c r="F64" s="53"/>
      <c r="G64" s="53"/>
      <c r="H64" s="59"/>
    </row>
    <row r="65" spans="1:8" s="63" customFormat="1" ht="15.75">
      <c r="A65" s="50"/>
      <c r="B65" s="51"/>
      <c r="C65" s="51"/>
      <c r="D65" s="58"/>
      <c r="E65" s="58"/>
      <c r="F65" s="53"/>
      <c r="G65" s="53"/>
      <c r="H65" s="53"/>
    </row>
    <row r="66" spans="1:8" s="63" customFormat="1" ht="15.75">
      <c r="A66" s="50"/>
      <c r="B66" s="51"/>
      <c r="C66" s="51"/>
      <c r="D66" s="58"/>
      <c r="E66" s="58"/>
      <c r="F66" s="54"/>
      <c r="G66" s="53"/>
      <c r="H66" s="54"/>
    </row>
    <row r="67" spans="1:8" s="63" customFormat="1" ht="15.75">
      <c r="A67" s="50"/>
      <c r="B67" s="51"/>
      <c r="C67" s="51"/>
      <c r="D67" s="54"/>
      <c r="E67" s="58"/>
      <c r="F67" s="54"/>
      <c r="G67" s="51"/>
      <c r="H67" s="54"/>
    </row>
    <row r="68" spans="1:8" s="63" customFormat="1" ht="15.75">
      <c r="A68" s="50"/>
      <c r="B68" s="51"/>
      <c r="C68" s="51"/>
      <c r="D68" s="58"/>
      <c r="E68" s="58"/>
      <c r="F68" s="54"/>
      <c r="G68" s="53"/>
      <c r="H68" s="54"/>
    </row>
    <row r="69" spans="1:8" s="51" customFormat="1" ht="15.75">
      <c r="A69" s="50"/>
      <c r="D69" s="54"/>
      <c r="E69" s="58"/>
      <c r="F69" s="54"/>
      <c r="G69" s="53"/>
      <c r="H69" s="57"/>
    </row>
    <row r="70" spans="1:8" s="51" customFormat="1" ht="15.75">
      <c r="A70" s="50"/>
      <c r="D70" s="58"/>
      <c r="E70" s="58"/>
      <c r="F70" s="53"/>
      <c r="G70" s="53"/>
      <c r="H70" s="57"/>
    </row>
    <row r="71" spans="1:8" s="51" customFormat="1" ht="15.75">
      <c r="A71" s="50"/>
      <c r="D71" s="58"/>
      <c r="E71" s="58"/>
      <c r="F71" s="54"/>
      <c r="G71" s="54"/>
      <c r="H71" s="54"/>
    </row>
    <row r="72" spans="1:8" s="51" customFormat="1" ht="15.75">
      <c r="A72" s="50"/>
      <c r="D72" s="58"/>
      <c r="E72" s="58"/>
      <c r="F72" s="53"/>
      <c r="G72" s="53"/>
      <c r="H72" s="59"/>
    </row>
    <row r="73" spans="1:8" s="51" customFormat="1" ht="15.75">
      <c r="A73" s="50"/>
      <c r="D73" s="58"/>
      <c r="E73" s="58"/>
      <c r="F73" s="53"/>
      <c r="G73" s="53"/>
      <c r="H73" s="59"/>
    </row>
    <row r="74" spans="1:8" s="51" customFormat="1" ht="15.75">
      <c r="A74" s="50"/>
      <c r="D74" s="58"/>
      <c r="E74" s="58"/>
      <c r="F74" s="53"/>
    </row>
    <row r="75" spans="1:8" s="51" customFormat="1" ht="15.75">
      <c r="A75" s="50"/>
      <c r="D75" s="58"/>
      <c r="E75" s="58"/>
      <c r="F75" s="53"/>
    </row>
    <row r="76" spans="1:8" s="51" customFormat="1" ht="15.75">
      <c r="A76" s="50"/>
      <c r="D76" s="58"/>
      <c r="E76" s="58"/>
      <c r="F76" s="53"/>
      <c r="G76" s="53"/>
      <c r="H76" s="57"/>
    </row>
    <row r="77" spans="1:8" s="51" customFormat="1" ht="15.75">
      <c r="A77" s="50"/>
      <c r="D77" s="58"/>
      <c r="E77" s="58"/>
      <c r="F77" s="54"/>
      <c r="G77" s="54"/>
      <c r="H77" s="54"/>
    </row>
    <row r="78" spans="1:8" s="51" customFormat="1" ht="15.75">
      <c r="A78" s="50"/>
      <c r="D78" s="64"/>
      <c r="E78" s="58"/>
      <c r="F78" s="53"/>
      <c r="G78" s="53"/>
      <c r="H78" s="59"/>
    </row>
    <row r="79" spans="1:8" s="51" customFormat="1" ht="15.75">
      <c r="A79" s="50"/>
      <c r="D79" s="58"/>
      <c r="E79" s="58"/>
      <c r="F79" s="53"/>
      <c r="G79" s="53"/>
      <c r="H79" s="59"/>
    </row>
    <row r="80" spans="1:8" s="51" customFormat="1" ht="15.75">
      <c r="A80" s="50"/>
      <c r="D80" s="58"/>
      <c r="E80" s="58"/>
      <c r="F80" s="53"/>
      <c r="G80" s="53"/>
      <c r="H80" s="59"/>
    </row>
    <row r="81" spans="1:8" s="51" customFormat="1" ht="15.75">
      <c r="A81" s="50"/>
      <c r="D81" s="58"/>
      <c r="E81" s="58"/>
      <c r="F81" s="53"/>
      <c r="G81" s="53"/>
      <c r="H81" s="54"/>
    </row>
    <row r="82" spans="1:8" s="51" customFormat="1" ht="16.5" customHeight="1">
      <c r="A82" s="50"/>
      <c r="D82" s="58"/>
      <c r="E82" s="58"/>
      <c r="F82" s="53"/>
      <c r="G82" s="53"/>
      <c r="H82" s="54"/>
    </row>
    <row r="83" spans="1:8" s="51" customFormat="1" ht="16.5" customHeight="1">
      <c r="A83" s="50"/>
      <c r="D83" s="58"/>
      <c r="E83" s="58"/>
      <c r="F83" s="53"/>
      <c r="G83" s="53"/>
      <c r="H83" s="54"/>
    </row>
    <row r="84" spans="1:8" s="51" customFormat="1" ht="15.75">
      <c r="A84" s="50"/>
      <c r="D84" s="58"/>
      <c r="E84" s="58"/>
      <c r="F84" s="54"/>
      <c r="H84" s="54"/>
    </row>
    <row r="85" spans="1:8" s="51" customFormat="1" ht="15.75">
      <c r="A85" s="50"/>
      <c r="D85" s="64"/>
      <c r="E85" s="58"/>
      <c r="F85" s="53"/>
      <c r="G85" s="53"/>
      <c r="H85" s="57"/>
    </row>
    <row r="86" spans="1:8" s="51" customFormat="1" ht="15.75">
      <c r="A86" s="50"/>
      <c r="D86" s="58"/>
      <c r="E86" s="58"/>
      <c r="F86" s="53"/>
      <c r="G86" s="53"/>
      <c r="H86" s="57"/>
    </row>
    <row r="87" spans="1:8" s="51" customFormat="1" ht="15.75">
      <c r="A87" s="50"/>
      <c r="D87" s="58"/>
      <c r="E87" s="58"/>
      <c r="F87" s="54"/>
      <c r="G87" s="53"/>
      <c r="H87" s="57"/>
    </row>
    <row r="88" spans="1:8" s="51" customFormat="1" ht="15.75">
      <c r="A88" s="50"/>
      <c r="D88" s="58"/>
      <c r="E88" s="58"/>
      <c r="F88" s="53"/>
      <c r="G88" s="53"/>
      <c r="H88" s="57"/>
    </row>
    <row r="89" spans="1:8" s="51" customFormat="1" ht="15.75">
      <c r="D89" s="58"/>
      <c r="E89" s="58"/>
      <c r="F89" s="53"/>
      <c r="G89" s="53"/>
      <c r="H89" s="57"/>
    </row>
    <row r="90" spans="1:8" s="63" customFormat="1" ht="15.75">
      <c r="A90" s="51"/>
      <c r="B90" s="51"/>
      <c r="C90" s="51"/>
      <c r="D90" s="64"/>
      <c r="E90" s="58"/>
      <c r="F90" s="53"/>
      <c r="G90" s="51"/>
      <c r="H90" s="51"/>
    </row>
    <row r="91" spans="1:8" s="63" customFormat="1" ht="15.75">
      <c r="A91" s="51"/>
      <c r="B91" s="51"/>
      <c r="C91" s="51"/>
      <c r="D91" s="58"/>
      <c r="E91" s="58"/>
      <c r="F91" s="53"/>
      <c r="G91" s="53"/>
      <c r="H91" s="57"/>
    </row>
    <row r="92" spans="1:8" s="63" customFormat="1" ht="15.75">
      <c r="A92" s="51"/>
      <c r="B92" s="51"/>
      <c r="C92" s="51"/>
      <c r="D92" s="58"/>
      <c r="E92" s="58"/>
      <c r="F92" s="54"/>
      <c r="G92" s="53"/>
      <c r="H92" s="59"/>
    </row>
    <row r="93" spans="1:8" s="63" customFormat="1" ht="15.75">
      <c r="A93" s="51"/>
      <c r="B93" s="51"/>
      <c r="C93" s="51"/>
      <c r="D93" s="58"/>
      <c r="E93" s="58"/>
      <c r="F93" s="53"/>
      <c r="G93" s="53"/>
      <c r="H93" s="54"/>
    </row>
    <row r="94" spans="1:8" s="63" customFormat="1" ht="15.75">
      <c r="A94" s="51"/>
      <c r="B94" s="51"/>
      <c r="C94" s="51"/>
      <c r="D94" s="64"/>
      <c r="E94" s="58"/>
      <c r="F94" s="53"/>
      <c r="G94" s="51"/>
      <c r="H94" s="51"/>
    </row>
    <row r="95" spans="1:8" s="63" customFormat="1" ht="15.75">
      <c r="A95" s="51"/>
      <c r="B95" s="51"/>
      <c r="C95" s="51"/>
      <c r="D95" s="58"/>
      <c r="E95" s="58"/>
      <c r="F95" s="53"/>
      <c r="G95" s="53"/>
      <c r="H95" s="57"/>
    </row>
    <row r="96" spans="1:8" s="51" customFormat="1" ht="15.75">
      <c r="D96" s="58"/>
      <c r="E96" s="58"/>
      <c r="F96" s="54"/>
      <c r="G96" s="53"/>
      <c r="H96" s="59"/>
    </row>
    <row r="97" spans="1:8" s="63" customFormat="1" ht="15.75">
      <c r="A97" s="51"/>
      <c r="B97" s="51"/>
      <c r="C97" s="51"/>
      <c r="D97" s="58"/>
      <c r="E97" s="58"/>
      <c r="F97" s="53"/>
      <c r="G97" s="53"/>
      <c r="H97" s="59"/>
    </row>
    <row r="98" spans="1:8" s="37" customFormat="1" ht="16.5" customHeight="1">
      <c r="A98" s="51"/>
      <c r="B98" s="51"/>
      <c r="C98" s="51"/>
      <c r="D98" s="64"/>
      <c r="E98" s="58"/>
      <c r="F98" s="53"/>
      <c r="G98" s="40"/>
      <c r="H98" s="42"/>
    </row>
    <row r="99" spans="1:8" s="37" customFormat="1" ht="15.75">
      <c r="D99" s="61"/>
      <c r="E99" s="61"/>
      <c r="F99" s="62"/>
      <c r="G99" s="40"/>
      <c r="H99" s="42"/>
    </row>
    <row r="100" spans="1:8" s="37" customFormat="1" ht="15.75">
      <c r="D100" s="61"/>
      <c r="E100" s="61"/>
      <c r="F100" s="40"/>
      <c r="G100" s="40"/>
      <c r="H100" s="42"/>
    </row>
    <row r="101" spans="1:8" s="37" customFormat="1" ht="15.75">
      <c r="D101" s="61"/>
      <c r="E101" s="61"/>
      <c r="F101" s="40"/>
      <c r="G101" s="40"/>
      <c r="H101" s="42"/>
    </row>
    <row r="102" spans="1:8" s="67" customFormat="1" ht="15.75">
      <c r="A102" s="37"/>
      <c r="B102" s="37"/>
      <c r="C102" s="37"/>
      <c r="D102" s="61"/>
      <c r="E102" s="61"/>
      <c r="F102" s="40"/>
      <c r="G102" s="90"/>
      <c r="H102" s="62"/>
    </row>
    <row r="103" spans="1:8" s="63" customFormat="1" ht="15.75">
      <c r="A103" s="37"/>
      <c r="B103" s="37"/>
      <c r="C103" s="65"/>
      <c r="D103" s="66"/>
      <c r="E103" s="66"/>
      <c r="F103" s="62"/>
      <c r="G103" s="53"/>
      <c r="H103" s="54"/>
    </row>
    <row r="104" spans="1:8" s="63" customFormat="1" ht="15.75">
      <c r="A104" s="51"/>
      <c r="B104" s="51"/>
      <c r="C104" s="44"/>
      <c r="D104" s="58"/>
      <c r="E104" s="58"/>
      <c r="F104" s="54"/>
      <c r="G104" s="51"/>
      <c r="H104" s="54"/>
    </row>
    <row r="105" spans="1:8" s="63" customFormat="1" ht="15.75">
      <c r="A105" s="51"/>
      <c r="B105" s="51"/>
      <c r="C105" s="51"/>
      <c r="D105" s="58"/>
      <c r="E105" s="58"/>
      <c r="F105" s="53"/>
      <c r="G105" s="53"/>
      <c r="H105" s="54"/>
    </row>
    <row r="106" spans="1:8" s="63" customFormat="1" ht="15.75">
      <c r="A106" s="51"/>
      <c r="B106" s="51"/>
      <c r="C106" s="51"/>
      <c r="D106" s="58"/>
      <c r="E106" s="58"/>
      <c r="F106" s="53"/>
      <c r="G106" s="53"/>
      <c r="H106" s="54"/>
    </row>
    <row r="107" spans="1:8" s="63" customFormat="1" ht="15.75">
      <c r="A107" s="51"/>
      <c r="B107" s="51"/>
      <c r="C107" s="51"/>
      <c r="D107" s="58"/>
      <c r="E107" s="58"/>
      <c r="F107" s="53"/>
      <c r="G107" s="53"/>
      <c r="H107" s="54"/>
    </row>
    <row r="108" spans="1:8" s="49" customFormat="1" ht="15.75">
      <c r="A108" s="51"/>
      <c r="B108" s="51"/>
      <c r="C108" s="51"/>
      <c r="D108" s="58"/>
      <c r="E108" s="58"/>
      <c r="F108" s="53"/>
      <c r="G108" s="46"/>
      <c r="H108" s="48"/>
    </row>
    <row r="109" spans="1:8" s="49" customFormat="1" ht="15.75">
      <c r="A109" s="46"/>
      <c r="B109" s="46"/>
      <c r="C109" s="46"/>
      <c r="D109" s="68"/>
      <c r="E109" s="68"/>
      <c r="F109" s="46"/>
      <c r="G109" s="46"/>
      <c r="H109" s="46"/>
    </row>
    <row r="110" spans="1:8" s="18" customFormat="1">
      <c r="A110" s="46"/>
      <c r="B110" s="46"/>
      <c r="C110" s="46"/>
      <c r="D110" s="68"/>
      <c r="E110" s="68"/>
      <c r="F110" s="46"/>
      <c r="G110" s="53"/>
      <c r="H110" s="48"/>
    </row>
    <row r="111" spans="1:8" s="63" customFormat="1" ht="15.75">
      <c r="A111" s="46"/>
      <c r="B111" s="46"/>
      <c r="C111" s="46"/>
      <c r="D111" s="68"/>
      <c r="E111" s="68"/>
      <c r="F111" s="53"/>
      <c r="G111" s="51"/>
      <c r="H111" s="51"/>
    </row>
    <row r="112" spans="1:8" s="63" customFormat="1" ht="15.75">
      <c r="A112" s="51"/>
      <c r="B112" s="51"/>
      <c r="C112" s="51"/>
      <c r="D112" s="58"/>
      <c r="E112" s="58"/>
      <c r="F112" s="53"/>
      <c r="G112" s="53"/>
      <c r="H112" s="57"/>
    </row>
    <row r="113" spans="1:8" s="63" customFormat="1" ht="15.75">
      <c r="A113" s="51"/>
      <c r="B113" s="51"/>
      <c r="C113" s="51"/>
      <c r="D113" s="58"/>
      <c r="E113" s="58"/>
      <c r="F113" s="54"/>
      <c r="G113" s="53"/>
      <c r="H113" s="59"/>
    </row>
    <row r="114" spans="1:8" s="63" customFormat="1" ht="15.75">
      <c r="A114" s="51"/>
      <c r="B114" s="51"/>
      <c r="C114" s="51"/>
      <c r="D114" s="58"/>
      <c r="E114" s="58"/>
      <c r="F114" s="53"/>
      <c r="G114" s="53"/>
      <c r="H114" s="54"/>
    </row>
    <row r="115" spans="1:8" s="63" customFormat="1" ht="15.75">
      <c r="A115" s="51"/>
      <c r="B115" s="51"/>
      <c r="C115" s="51"/>
      <c r="D115" s="64"/>
      <c r="E115" s="58"/>
      <c r="F115" s="53"/>
      <c r="G115" s="53"/>
      <c r="H115" s="54"/>
    </row>
    <row r="116" spans="1:8" s="51" customFormat="1" ht="15.75">
      <c r="D116" s="58"/>
      <c r="E116" s="58"/>
      <c r="F116" s="53"/>
      <c r="G116" s="53"/>
      <c r="H116" s="54"/>
    </row>
    <row r="117" spans="1:8" s="63" customFormat="1" ht="15.75">
      <c r="A117" s="51"/>
      <c r="B117" s="51"/>
      <c r="C117" s="51"/>
      <c r="D117" s="58"/>
      <c r="E117" s="58"/>
      <c r="F117" s="54"/>
      <c r="G117" s="53"/>
      <c r="H117" s="54"/>
    </row>
    <row r="118" spans="1:8" s="63" customFormat="1" ht="15.75">
      <c r="A118" s="51"/>
      <c r="B118" s="51"/>
      <c r="C118" s="51"/>
      <c r="D118" s="58"/>
      <c r="E118" s="58"/>
      <c r="F118" s="53"/>
      <c r="G118" s="53"/>
      <c r="H118" s="54"/>
    </row>
    <row r="119" spans="1:8" s="37" customFormat="1" ht="15.75">
      <c r="A119" s="51"/>
      <c r="B119" s="51"/>
      <c r="C119" s="51"/>
      <c r="D119" s="64"/>
      <c r="E119" s="58"/>
      <c r="F119" s="53"/>
      <c r="G119" s="40"/>
      <c r="H119" s="41"/>
    </row>
    <row r="120" spans="1:8" s="51" customFormat="1" ht="15.75">
      <c r="A120" s="37"/>
      <c r="B120" s="37"/>
      <c r="C120" s="37"/>
      <c r="D120" s="61"/>
      <c r="E120" s="61"/>
      <c r="F120" s="41"/>
      <c r="G120" s="53"/>
      <c r="H120" s="57"/>
    </row>
    <row r="121" spans="1:8" s="51" customFormat="1" ht="15.75">
      <c r="C121" s="37"/>
      <c r="D121" s="58"/>
      <c r="E121" s="58"/>
      <c r="F121" s="54"/>
      <c r="G121" s="54"/>
      <c r="H121" s="54"/>
    </row>
    <row r="122" spans="1:8" s="51" customFormat="1" ht="15.75">
      <c r="D122" s="64"/>
      <c r="E122" s="58"/>
      <c r="F122" s="53"/>
      <c r="G122" s="53"/>
      <c r="H122" s="59"/>
    </row>
    <row r="123" spans="1:8" s="51" customFormat="1" ht="15.75">
      <c r="D123" s="58"/>
      <c r="E123" s="58"/>
      <c r="F123" s="53"/>
      <c r="G123" s="53"/>
      <c r="H123" s="59"/>
    </row>
    <row r="124" spans="1:8" s="51" customFormat="1" ht="15.75">
      <c r="D124" s="58"/>
      <c r="E124" s="58"/>
      <c r="F124" s="53"/>
      <c r="G124" s="53"/>
      <c r="H124" s="59"/>
    </row>
    <row r="125" spans="1:8" s="18" customFormat="1">
      <c r="A125" s="51"/>
      <c r="B125" s="51"/>
      <c r="C125" s="51"/>
      <c r="D125" s="58"/>
      <c r="E125" s="58"/>
      <c r="F125" s="53"/>
      <c r="G125" s="53"/>
      <c r="H125" s="48"/>
    </row>
    <row r="126" spans="1:8" s="51" customFormat="1" ht="15.75">
      <c r="A126" s="46"/>
      <c r="B126" s="46"/>
      <c r="C126" s="46"/>
      <c r="D126" s="68"/>
      <c r="E126" s="68"/>
      <c r="F126" s="53"/>
      <c r="G126" s="53"/>
      <c r="H126" s="54"/>
    </row>
    <row r="127" spans="1:8" s="51" customFormat="1" ht="15.75">
      <c r="D127" s="58"/>
      <c r="E127" s="58"/>
      <c r="F127" s="54"/>
      <c r="G127" s="53"/>
      <c r="H127" s="57"/>
    </row>
    <row r="128" spans="1:8" s="51" customFormat="1" ht="15.75">
      <c r="D128" s="58"/>
      <c r="E128" s="58"/>
      <c r="F128" s="54"/>
      <c r="G128" s="54"/>
      <c r="H128" s="54"/>
    </row>
    <row r="129" spans="1:8" s="51" customFormat="1" ht="15.75">
      <c r="D129" s="58"/>
      <c r="E129" s="58"/>
      <c r="F129" s="53"/>
      <c r="G129" s="53"/>
      <c r="H129" s="59"/>
    </row>
    <row r="130" spans="1:8" s="51" customFormat="1" ht="15.75">
      <c r="D130" s="58"/>
      <c r="E130" s="58"/>
      <c r="F130" s="53"/>
      <c r="G130" s="53"/>
      <c r="H130" s="54"/>
    </row>
    <row r="131" spans="1:8" s="51" customFormat="1" ht="16.5" customHeight="1">
      <c r="D131" s="58"/>
      <c r="E131" s="58"/>
      <c r="F131" s="53"/>
      <c r="G131" s="53"/>
      <c r="H131" s="54"/>
    </row>
    <row r="132" spans="1:8" s="51" customFormat="1" ht="16.5" customHeight="1">
      <c r="D132" s="58"/>
      <c r="E132" s="58"/>
      <c r="F132" s="53"/>
      <c r="G132" s="53"/>
      <c r="H132" s="54"/>
    </row>
    <row r="133" spans="1:8" s="51" customFormat="1" ht="15.75">
      <c r="D133" s="58"/>
      <c r="E133" s="58"/>
      <c r="F133" s="54"/>
      <c r="H133" s="54"/>
    </row>
    <row r="134" spans="1:8" s="51" customFormat="1" ht="15.75">
      <c r="D134" s="64"/>
      <c r="E134" s="58"/>
      <c r="F134" s="53"/>
      <c r="G134" s="53"/>
      <c r="H134" s="57"/>
    </row>
    <row r="135" spans="1:8" s="51" customFormat="1" ht="15.75">
      <c r="D135" s="58"/>
      <c r="E135" s="58"/>
      <c r="F135" s="53"/>
      <c r="G135" s="53"/>
      <c r="H135" s="57"/>
    </row>
    <row r="136" spans="1:8" s="51" customFormat="1" ht="15.75">
      <c r="D136" s="58"/>
      <c r="E136" s="58"/>
      <c r="F136" s="54"/>
      <c r="G136" s="53"/>
      <c r="H136" s="57"/>
    </row>
    <row r="137" spans="1:8" s="51" customFormat="1" ht="15.75">
      <c r="D137" s="58"/>
      <c r="E137" s="58"/>
      <c r="F137" s="53"/>
      <c r="G137" s="53"/>
      <c r="H137" s="57"/>
    </row>
    <row r="138" spans="1:8" s="51" customFormat="1" ht="15.75">
      <c r="D138" s="58"/>
      <c r="E138" s="58"/>
      <c r="F138" s="53"/>
      <c r="G138" s="53"/>
      <c r="H138" s="57"/>
    </row>
    <row r="139" spans="1:8" s="51" customFormat="1" ht="15.75">
      <c r="D139" s="64"/>
      <c r="E139" s="58"/>
      <c r="F139" s="53"/>
      <c r="G139" s="53"/>
      <c r="H139" s="53"/>
    </row>
    <row r="140" spans="1:8" s="71" customFormat="1" ht="15.75">
      <c r="A140" s="51"/>
      <c r="B140" s="51"/>
      <c r="C140" s="51"/>
      <c r="D140" s="58"/>
      <c r="E140" s="64"/>
      <c r="F140" s="53"/>
      <c r="G140" s="53"/>
      <c r="H140" s="70"/>
    </row>
    <row r="141" spans="1:8" s="63" customFormat="1" ht="15.75">
      <c r="A141" s="51"/>
      <c r="B141" s="51"/>
      <c r="C141" s="51"/>
      <c r="D141" s="58"/>
      <c r="E141" s="58"/>
      <c r="F141" s="54"/>
      <c r="G141" s="51"/>
      <c r="H141" s="54"/>
    </row>
    <row r="142" spans="1:8" s="63" customFormat="1" ht="15.75">
      <c r="A142" s="51"/>
      <c r="B142" s="51"/>
      <c r="C142" s="51"/>
      <c r="D142" s="58"/>
      <c r="E142" s="58"/>
      <c r="F142" s="53"/>
      <c r="G142" s="53"/>
      <c r="H142" s="57"/>
    </row>
    <row r="143" spans="1:8" s="63" customFormat="1" ht="15.75">
      <c r="A143" s="51"/>
      <c r="B143" s="51"/>
      <c r="C143" s="51"/>
      <c r="D143" s="58"/>
      <c r="E143" s="58"/>
      <c r="F143" s="53"/>
      <c r="G143" s="53"/>
      <c r="H143" s="57"/>
    </row>
    <row r="144" spans="1:8" s="37" customFormat="1" ht="15.75">
      <c r="A144" s="51"/>
      <c r="B144" s="51"/>
      <c r="C144" s="51"/>
      <c r="D144" s="58"/>
      <c r="E144" s="58"/>
      <c r="F144" s="53"/>
      <c r="G144" s="40"/>
      <c r="H144" s="41"/>
    </row>
    <row r="145" spans="1:8" s="51" customFormat="1" ht="15.75">
      <c r="A145" s="37"/>
      <c r="B145" s="37"/>
      <c r="C145" s="37"/>
      <c r="D145" s="61"/>
      <c r="E145" s="61"/>
      <c r="F145" s="41"/>
      <c r="G145" s="53"/>
      <c r="H145" s="57"/>
    </row>
    <row r="146" spans="1:8" s="51" customFormat="1" ht="15.75">
      <c r="C146" s="37"/>
      <c r="D146" s="58"/>
      <c r="E146" s="58"/>
      <c r="F146" s="54"/>
      <c r="G146" s="54"/>
      <c r="H146" s="54"/>
    </row>
    <row r="147" spans="1:8" s="51" customFormat="1" ht="15.75">
      <c r="D147" s="64"/>
      <c r="E147" s="58"/>
      <c r="F147" s="53"/>
      <c r="G147" s="53"/>
      <c r="H147" s="59"/>
    </row>
    <row r="148" spans="1:8" s="51" customFormat="1" ht="15.75">
      <c r="D148" s="58"/>
      <c r="E148" s="58"/>
      <c r="F148" s="53"/>
      <c r="G148" s="53"/>
      <c r="H148" s="59"/>
    </row>
    <row r="149" spans="1:8" s="51" customFormat="1" ht="15.75">
      <c r="D149" s="58"/>
      <c r="E149" s="58"/>
      <c r="F149" s="53"/>
      <c r="G149" s="53"/>
      <c r="H149" s="59"/>
    </row>
    <row r="150" spans="1:8" s="18" customFormat="1">
      <c r="A150" s="51"/>
      <c r="B150" s="51"/>
      <c r="C150" s="51"/>
      <c r="D150" s="58"/>
      <c r="E150" s="58"/>
      <c r="F150" s="53"/>
      <c r="G150" s="53"/>
      <c r="H150" s="48"/>
    </row>
    <row r="151" spans="1:8" s="51" customFormat="1" ht="15.75">
      <c r="A151" s="46"/>
      <c r="B151" s="46"/>
      <c r="C151" s="46"/>
      <c r="D151" s="68"/>
      <c r="E151" s="68"/>
      <c r="F151" s="53"/>
      <c r="G151" s="53"/>
      <c r="H151" s="57"/>
    </row>
    <row r="152" spans="1:8" s="63" customFormat="1" ht="15.75">
      <c r="A152" s="51"/>
      <c r="B152" s="51"/>
      <c r="C152" s="51"/>
      <c r="D152" s="58"/>
      <c r="E152" s="58"/>
      <c r="F152" s="53"/>
      <c r="G152" s="53"/>
      <c r="H152" s="57"/>
    </row>
    <row r="153" spans="1:8" s="51" customFormat="1" ht="15.75">
      <c r="D153" s="58"/>
      <c r="E153" s="58"/>
      <c r="F153" s="54"/>
      <c r="G153" s="54"/>
      <c r="H153" s="54"/>
    </row>
    <row r="154" spans="1:8" s="51" customFormat="1" ht="15.75">
      <c r="D154" s="58"/>
      <c r="E154" s="58"/>
      <c r="F154" s="53"/>
      <c r="G154" s="54"/>
      <c r="H154" s="54"/>
    </row>
    <row r="155" spans="1:8" s="51" customFormat="1" ht="15.75">
      <c r="D155" s="58"/>
      <c r="E155" s="58"/>
      <c r="F155" s="53"/>
      <c r="G155" s="53"/>
      <c r="H155" s="59"/>
    </row>
    <row r="156" spans="1:8" s="51" customFormat="1" ht="15.75">
      <c r="D156" s="58"/>
      <c r="E156" s="58"/>
      <c r="F156" s="54"/>
      <c r="G156" s="53"/>
      <c r="H156" s="57"/>
    </row>
    <row r="157" spans="1:8" s="51" customFormat="1" ht="15.75">
      <c r="D157" s="58"/>
      <c r="E157" s="58"/>
      <c r="F157" s="54"/>
      <c r="H157" s="54"/>
    </row>
    <row r="158" spans="1:8" s="51" customFormat="1" ht="15.75">
      <c r="D158" s="64"/>
      <c r="E158" s="58"/>
      <c r="F158" s="53"/>
      <c r="G158" s="53"/>
      <c r="H158" s="59"/>
    </row>
    <row r="159" spans="1:8" s="51" customFormat="1" ht="15.75">
      <c r="D159" s="58"/>
      <c r="E159" s="58"/>
      <c r="F159" s="54"/>
      <c r="G159" s="53"/>
      <c r="H159" s="59"/>
    </row>
    <row r="160" spans="1:8" s="51" customFormat="1" ht="15.75">
      <c r="D160" s="58"/>
      <c r="E160" s="58"/>
      <c r="F160" s="53"/>
      <c r="G160" s="53"/>
      <c r="H160" s="59"/>
    </row>
    <row r="161" spans="1:8" s="51" customFormat="1" ht="15.75">
      <c r="D161" s="58"/>
      <c r="E161" s="58"/>
      <c r="F161" s="53"/>
      <c r="G161" s="53"/>
      <c r="H161" s="59"/>
    </row>
    <row r="162" spans="1:8" s="51" customFormat="1" ht="15.75">
      <c r="D162" s="64"/>
      <c r="E162" s="58"/>
      <c r="F162" s="53"/>
      <c r="G162" s="53"/>
      <c r="H162" s="54"/>
    </row>
    <row r="163" spans="1:8" s="51" customFormat="1" ht="15.75">
      <c r="F163" s="54"/>
      <c r="H163" s="54"/>
    </row>
    <row r="164" spans="1:8" s="51" customFormat="1" ht="15.75">
      <c r="F164" s="53"/>
      <c r="G164" s="53"/>
      <c r="H164" s="57"/>
    </row>
    <row r="165" spans="1:8" s="51" customFormat="1" ht="15.75">
      <c r="D165" s="58"/>
      <c r="E165" s="58"/>
      <c r="F165" s="54"/>
      <c r="G165" s="54"/>
      <c r="H165" s="54"/>
    </row>
    <row r="166" spans="1:8" s="51" customFormat="1" ht="15.75">
      <c r="D166" s="58"/>
      <c r="E166" s="58"/>
      <c r="F166" s="53"/>
      <c r="G166" s="53"/>
      <c r="H166" s="59"/>
    </row>
    <row r="167" spans="1:8" s="51" customFormat="1" ht="15.75">
      <c r="D167" s="58"/>
      <c r="E167" s="58"/>
      <c r="F167" s="53"/>
      <c r="G167" s="53"/>
      <c r="H167" s="59"/>
    </row>
    <row r="168" spans="1:8" s="51" customFormat="1" ht="15.75">
      <c r="D168" s="58"/>
      <c r="E168" s="58"/>
      <c r="F168" s="53"/>
      <c r="G168" s="53"/>
      <c r="H168" s="59"/>
    </row>
    <row r="169" spans="1:8" s="51" customFormat="1" ht="15.75">
      <c r="D169" s="58"/>
      <c r="E169" s="58"/>
      <c r="F169" s="53"/>
      <c r="G169" s="53"/>
      <c r="H169" s="59"/>
    </row>
    <row r="170" spans="1:8" s="18" customFormat="1">
      <c r="A170" s="51"/>
      <c r="B170" s="51"/>
      <c r="C170" s="51"/>
      <c r="D170" s="64"/>
      <c r="E170" s="58"/>
      <c r="F170" s="53"/>
      <c r="G170" s="53"/>
      <c r="H170" s="48"/>
    </row>
    <row r="171" spans="1:8" s="51" customFormat="1" ht="15.75">
      <c r="A171" s="46"/>
      <c r="B171" s="46"/>
      <c r="C171" s="46"/>
      <c r="D171" s="68"/>
      <c r="E171" s="68"/>
      <c r="F171" s="53"/>
      <c r="G171" s="53"/>
      <c r="H171" s="54"/>
    </row>
    <row r="172" spans="1:8" s="51" customFormat="1" ht="15.75">
      <c r="G172" s="53"/>
      <c r="H172" s="54"/>
    </row>
    <row r="173" spans="1:8" s="51" customFormat="1" ht="15.75">
      <c r="G173" s="53"/>
      <c r="H173" s="57"/>
    </row>
    <row r="174" spans="1:8" s="51" customFormat="1" ht="15.75">
      <c r="D174" s="58"/>
      <c r="E174" s="58"/>
      <c r="F174" s="54"/>
      <c r="G174" s="53"/>
      <c r="H174" s="59"/>
    </row>
    <row r="175" spans="1:8" s="51" customFormat="1" ht="15.75">
      <c r="E175" s="58"/>
      <c r="G175" s="53"/>
      <c r="H175" s="54"/>
    </row>
    <row r="176" spans="1:8" s="51" customFormat="1" ht="15.75">
      <c r="E176" s="58"/>
      <c r="F176" s="53"/>
      <c r="G176" s="53"/>
      <c r="H176" s="57"/>
    </row>
    <row r="177" spans="1:8" s="63" customFormat="1" ht="15.75">
      <c r="A177" s="51"/>
      <c r="B177" s="51"/>
      <c r="C177" s="51"/>
      <c r="D177" s="58"/>
      <c r="E177" s="58"/>
      <c r="F177" s="54"/>
      <c r="G177" s="53"/>
      <c r="H177" s="59"/>
    </row>
    <row r="178" spans="1:8" s="51" customFormat="1" ht="15.75">
      <c r="D178" s="57"/>
      <c r="E178" s="58"/>
      <c r="F178" s="53"/>
      <c r="G178" s="53"/>
      <c r="H178" s="59"/>
    </row>
    <row r="179" spans="1:8" s="51" customFormat="1" ht="15.75">
      <c r="D179" s="57"/>
      <c r="E179" s="58"/>
      <c r="F179" s="53"/>
      <c r="G179" s="53"/>
      <c r="H179" s="54"/>
    </row>
    <row r="180" spans="1:8" s="51" customFormat="1" ht="15.75">
      <c r="F180" s="54"/>
      <c r="H180" s="54"/>
    </row>
    <row r="181" spans="1:8" s="51" customFormat="1" ht="15.75">
      <c r="F181" s="53"/>
      <c r="G181" s="53"/>
      <c r="H181" s="57"/>
    </row>
    <row r="182" spans="1:8" s="51" customFormat="1" ht="15.75">
      <c r="D182" s="58"/>
      <c r="E182" s="58"/>
      <c r="F182" s="54"/>
      <c r="G182" s="54"/>
      <c r="H182" s="54"/>
    </row>
    <row r="183" spans="1:8" s="51" customFormat="1" ht="15.75">
      <c r="D183" s="58"/>
      <c r="E183" s="58"/>
      <c r="F183" s="53"/>
      <c r="G183" s="53"/>
      <c r="H183" s="59"/>
    </row>
    <row r="184" spans="1:8" s="51" customFormat="1" ht="15.75">
      <c r="D184" s="58"/>
      <c r="E184" s="58"/>
      <c r="F184" s="53"/>
      <c r="G184" s="53"/>
      <c r="H184" s="59"/>
    </row>
    <row r="185" spans="1:8" s="51" customFormat="1" ht="15.75">
      <c r="D185" s="58"/>
      <c r="E185" s="58"/>
      <c r="F185" s="53"/>
      <c r="G185" s="53"/>
      <c r="H185" s="59"/>
    </row>
    <row r="186" spans="1:8" s="51" customFormat="1" ht="15.75">
      <c r="D186" s="58"/>
      <c r="E186" s="58"/>
      <c r="F186" s="53"/>
      <c r="G186" s="53"/>
      <c r="H186" s="59"/>
    </row>
    <row r="187" spans="1:8" s="49" customFormat="1" ht="15.75">
      <c r="A187" s="51"/>
      <c r="B187" s="51"/>
      <c r="C187" s="51"/>
      <c r="D187" s="64"/>
      <c r="E187" s="58"/>
      <c r="F187" s="53"/>
      <c r="G187" s="48"/>
      <c r="H187" s="48"/>
    </row>
    <row r="188" spans="1:8" s="49" customFormat="1" ht="15.75" customHeight="1">
      <c r="A188" s="46"/>
      <c r="B188" s="46"/>
      <c r="C188" s="46"/>
      <c r="D188" s="68"/>
      <c r="E188" s="68"/>
      <c r="F188" s="46"/>
      <c r="G188" s="48"/>
      <c r="H188" s="48"/>
    </row>
    <row r="189" spans="1:8" s="46" customFormat="1" ht="15.75" customHeight="1">
      <c r="D189" s="68"/>
      <c r="E189" s="72"/>
      <c r="F189" s="69"/>
      <c r="G189" s="48"/>
      <c r="H189" s="48"/>
    </row>
    <row r="190" spans="1:8" s="46" customFormat="1" ht="15.75" customHeight="1">
      <c r="C190" s="69"/>
      <c r="D190" s="68"/>
      <c r="E190" s="68"/>
      <c r="F190" s="69"/>
      <c r="G190" s="48"/>
      <c r="H190" s="48"/>
    </row>
    <row r="191" spans="1:8" s="46" customFormat="1" ht="16.5" customHeight="1">
      <c r="G191" s="48"/>
      <c r="H191" s="48"/>
    </row>
    <row r="192" spans="1:8" s="46" customFormat="1" ht="16.5" customHeight="1">
      <c r="D192" s="68"/>
      <c r="E192" s="68"/>
      <c r="F192" s="69"/>
      <c r="G192" s="48"/>
      <c r="H192" s="48"/>
    </row>
    <row r="193" spans="1:9" s="18" customFormat="1">
      <c r="A193" s="46"/>
      <c r="B193" s="46"/>
      <c r="C193" s="46"/>
      <c r="D193" s="46"/>
      <c r="E193" s="46"/>
      <c r="F193" s="46"/>
    </row>
    <row r="194" spans="1:9" s="18" customFormat="1"/>
    <row r="195" spans="1:9" s="18" customFormat="1"/>
    <row r="196" spans="1:9" s="18" customFormat="1"/>
    <row r="197" spans="1:9" s="18" customFormat="1">
      <c r="G197" s="28"/>
      <c r="H197" s="28"/>
      <c r="I197" s="28"/>
    </row>
    <row r="198" spans="1:9" s="18" customFormat="1">
      <c r="A198" s="73"/>
      <c r="B198" s="74"/>
      <c r="C198" s="73"/>
      <c r="D198" s="73"/>
      <c r="E198" s="73"/>
      <c r="F198" s="73"/>
    </row>
    <row r="199" spans="1:9" s="18" customFormat="1"/>
    <row r="200" spans="1:9" s="18" customFormat="1"/>
    <row r="201" spans="1:9" s="18" customFormat="1"/>
    <row r="202" spans="1:9" s="18" customFormat="1"/>
    <row r="203" spans="1:9" s="18" customFormat="1"/>
    <row r="204" spans="1:9" s="18" customFormat="1"/>
    <row r="205" spans="1:9" s="18" customFormat="1"/>
    <row r="206" spans="1:9" s="18" customFormat="1"/>
    <row r="207" spans="1:9" s="18" customFormat="1"/>
    <row r="208" spans="1:9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pans="1:6" s="18" customFormat="1"/>
    <row r="290" spans="1:6" s="18" customFormat="1"/>
    <row r="291" spans="1:6" s="18" customFormat="1"/>
    <row r="292" spans="1:6">
      <c r="A292" s="18"/>
      <c r="B292" s="18"/>
      <c r="C292" s="18"/>
      <c r="D292" s="18"/>
      <c r="E292" s="18"/>
      <c r="F292" s="18"/>
    </row>
    <row r="577" spans="1:8" s="18" customFormat="1" ht="16.5" customHeight="1">
      <c r="A577" s="19"/>
      <c r="B577" s="19"/>
      <c r="C577" s="19"/>
      <c r="D577" s="19"/>
      <c r="E577" s="19"/>
      <c r="F577" s="19"/>
      <c r="G577" s="75"/>
      <c r="H577" s="69"/>
    </row>
    <row r="578" spans="1:8" s="18" customFormat="1" ht="16.5" customHeight="1">
      <c r="A578" s="46"/>
      <c r="B578" s="46"/>
      <c r="C578" s="46"/>
      <c r="D578" s="68"/>
      <c r="E578" s="68"/>
      <c r="F578" s="75"/>
      <c r="G578" s="75"/>
      <c r="H578" s="48"/>
    </row>
    <row r="579" spans="1:8" s="78" customFormat="1">
      <c r="A579" s="46"/>
      <c r="B579" s="46"/>
      <c r="C579" s="46"/>
      <c r="D579" s="68"/>
      <c r="E579" s="68"/>
      <c r="F579" s="75"/>
      <c r="G579" s="75"/>
      <c r="H579" s="77"/>
    </row>
    <row r="580" spans="1:8" s="18" customFormat="1">
      <c r="A580" s="46"/>
      <c r="B580" s="46"/>
      <c r="C580" s="46"/>
      <c r="D580" s="76"/>
      <c r="E580" s="72"/>
      <c r="F580" s="75"/>
      <c r="G580" s="75"/>
      <c r="H580" s="69"/>
    </row>
    <row r="581" spans="1:8" s="18" customFormat="1">
      <c r="A581" s="46"/>
      <c r="B581" s="46"/>
      <c r="C581" s="46"/>
      <c r="D581" s="76"/>
      <c r="E581" s="72"/>
      <c r="F581" s="75"/>
      <c r="G581" s="75"/>
      <c r="H581" s="69"/>
    </row>
    <row r="582" spans="1:8" s="18" customFormat="1">
      <c r="A582" s="46"/>
      <c r="B582" s="46"/>
      <c r="C582" s="46"/>
      <c r="D582" s="68"/>
      <c r="E582" s="68"/>
      <c r="F582" s="75"/>
      <c r="G582" s="75"/>
      <c r="H582" s="75"/>
    </row>
    <row r="583" spans="1:8" s="18" customFormat="1">
      <c r="A583" s="46"/>
      <c r="B583" s="46"/>
      <c r="C583" s="46"/>
      <c r="D583" s="68"/>
      <c r="E583" s="68"/>
      <c r="F583" s="75"/>
      <c r="G583" s="75"/>
      <c r="H583" s="75"/>
    </row>
    <row r="584" spans="1:8" s="18" customFormat="1">
      <c r="A584" s="46"/>
      <c r="B584" s="79"/>
      <c r="C584" s="46"/>
      <c r="D584" s="68"/>
      <c r="E584" s="68"/>
      <c r="F584" s="75"/>
      <c r="G584" s="75"/>
      <c r="H584" s="77"/>
    </row>
    <row r="585" spans="1:8" s="18" customFormat="1">
      <c r="A585" s="46"/>
      <c r="B585" s="46"/>
      <c r="C585" s="46"/>
      <c r="D585" s="68"/>
      <c r="E585" s="68"/>
      <c r="F585" s="69"/>
      <c r="G585" s="46"/>
      <c r="H585" s="69"/>
    </row>
    <row r="586" spans="1:8" s="18" customFormat="1">
      <c r="A586" s="46"/>
      <c r="B586" s="46"/>
      <c r="C586" s="46"/>
      <c r="D586" s="68"/>
      <c r="E586" s="68"/>
      <c r="F586" s="75"/>
      <c r="G586" s="75"/>
      <c r="H586" s="48"/>
    </row>
    <row r="587" spans="1:8" s="18" customFormat="1">
      <c r="A587" s="46"/>
      <c r="B587" s="46"/>
      <c r="C587" s="46"/>
      <c r="D587" s="68"/>
      <c r="E587" s="68"/>
      <c r="F587" s="75"/>
      <c r="G587" s="75"/>
      <c r="H587" s="48"/>
    </row>
    <row r="588" spans="1:8" s="18" customFormat="1">
      <c r="A588" s="46"/>
      <c r="B588" s="46"/>
      <c r="C588" s="46"/>
      <c r="D588" s="68"/>
      <c r="E588" s="68"/>
      <c r="F588" s="75"/>
      <c r="G588" s="75"/>
      <c r="H588" s="69"/>
    </row>
    <row r="589" spans="1:8" s="18" customFormat="1">
      <c r="A589" s="46"/>
      <c r="B589" s="46"/>
      <c r="C589" s="46"/>
      <c r="D589" s="72"/>
      <c r="E589" s="68"/>
      <c r="F589" s="75"/>
      <c r="G589" s="75"/>
      <c r="H589" s="77"/>
    </row>
    <row r="590" spans="1:8" s="18" customFormat="1">
      <c r="A590" s="46"/>
      <c r="B590" s="46"/>
      <c r="C590" s="46"/>
      <c r="D590" s="72"/>
      <c r="E590" s="68"/>
      <c r="F590" s="75"/>
      <c r="G590" s="75"/>
      <c r="H590" s="69"/>
    </row>
    <row r="591" spans="1:8" s="18" customFormat="1">
      <c r="A591" s="46"/>
      <c r="B591" s="46"/>
      <c r="C591" s="46"/>
      <c r="D591" s="72"/>
      <c r="E591" s="68"/>
      <c r="F591" s="75"/>
      <c r="G591" s="75"/>
      <c r="H591" s="48"/>
    </row>
    <row r="592" spans="1:8" s="18" customFormat="1">
      <c r="A592" s="46"/>
      <c r="B592" s="46"/>
      <c r="C592" s="46"/>
      <c r="D592" s="68"/>
      <c r="E592" s="68"/>
      <c r="F592" s="75"/>
      <c r="G592" s="75"/>
      <c r="H592" s="77"/>
    </row>
    <row r="593" spans="1:8" s="18" customFormat="1">
      <c r="A593" s="46"/>
      <c r="B593" s="46"/>
      <c r="C593" s="46"/>
      <c r="D593" s="76"/>
      <c r="E593" s="72"/>
      <c r="F593" s="75"/>
      <c r="G593" s="75"/>
      <c r="H593" s="69"/>
    </row>
    <row r="594" spans="1:8" s="18" customFormat="1">
      <c r="A594" s="46"/>
      <c r="B594" s="46"/>
      <c r="C594" s="46"/>
      <c r="D594" s="76"/>
      <c r="E594" s="72"/>
      <c r="F594" s="75"/>
      <c r="G594" s="75"/>
      <c r="H594" s="69"/>
    </row>
    <row r="595" spans="1:8" s="46" customFormat="1" ht="15.75">
      <c r="D595" s="68"/>
      <c r="E595" s="68"/>
      <c r="F595" s="75"/>
      <c r="G595" s="75"/>
      <c r="H595" s="75"/>
    </row>
    <row r="596" spans="1:8" s="46" customFormat="1" ht="15.75">
      <c r="F596" s="75"/>
      <c r="G596" s="75"/>
      <c r="H596" s="75"/>
    </row>
    <row r="597" spans="1:8" s="46" customFormat="1" ht="15.75">
      <c r="B597" s="79"/>
      <c r="C597" s="80"/>
      <c r="D597" s="68"/>
      <c r="E597" s="68"/>
      <c r="F597" s="75"/>
      <c r="G597" s="75"/>
      <c r="H597" s="77"/>
    </row>
    <row r="598" spans="1:8" s="46" customFormat="1" ht="15.75">
      <c r="D598" s="68"/>
      <c r="E598" s="68"/>
      <c r="F598" s="69"/>
      <c r="H598" s="69"/>
    </row>
    <row r="599" spans="1:8" s="46" customFormat="1" ht="15.75">
      <c r="D599" s="68"/>
      <c r="E599" s="68"/>
      <c r="F599" s="75"/>
      <c r="G599" s="75"/>
      <c r="H599" s="48"/>
    </row>
    <row r="600" spans="1:8" s="18" customFormat="1">
      <c r="A600" s="46"/>
      <c r="B600" s="46"/>
      <c r="C600" s="46"/>
      <c r="D600" s="68"/>
      <c r="E600" s="68"/>
      <c r="F600" s="69"/>
      <c r="G600" s="17"/>
      <c r="H600" s="17"/>
    </row>
    <row r="601" spans="1:8" s="46" customFormat="1" ht="15.75">
      <c r="A601" s="17"/>
      <c r="B601" s="17"/>
      <c r="C601" s="17"/>
      <c r="D601" s="17"/>
      <c r="E601" s="17"/>
      <c r="F601" s="17"/>
      <c r="G601" s="75"/>
      <c r="H601" s="48"/>
    </row>
    <row r="602" spans="1:8" s="46" customFormat="1" ht="15.75">
      <c r="D602" s="68"/>
      <c r="E602" s="68"/>
      <c r="F602" s="69"/>
      <c r="G602" s="75"/>
      <c r="H602" s="69"/>
    </row>
    <row r="603" spans="1:8" s="46" customFormat="1" ht="15.75">
      <c r="D603" s="68"/>
      <c r="E603" s="68"/>
      <c r="F603" s="69"/>
      <c r="G603" s="75"/>
      <c r="H603" s="77"/>
    </row>
    <row r="604" spans="1:8" s="46" customFormat="1" ht="15.75">
      <c r="D604" s="68"/>
      <c r="E604" s="68"/>
      <c r="F604" s="69"/>
      <c r="G604" s="75"/>
      <c r="H604" s="75"/>
    </row>
    <row r="605" spans="1:8" s="46" customFormat="1" ht="15.75">
      <c r="B605" s="79"/>
      <c r="C605" s="80"/>
      <c r="D605" s="68"/>
      <c r="E605" s="68"/>
      <c r="F605" s="75"/>
      <c r="G605" s="75"/>
      <c r="H605" s="77"/>
    </row>
    <row r="606" spans="1:8" s="46" customFormat="1" ht="15.75">
      <c r="D606" s="68"/>
      <c r="E606" s="68"/>
      <c r="F606" s="69"/>
      <c r="H606" s="69"/>
    </row>
    <row r="607" spans="1:8" s="46" customFormat="1" ht="15.75">
      <c r="D607" s="68"/>
      <c r="E607" s="68"/>
      <c r="F607" s="75"/>
      <c r="G607" s="75"/>
      <c r="H607" s="48"/>
    </row>
    <row r="608" spans="1:8" s="46" customFormat="1" ht="15.75">
      <c r="D608" s="68"/>
      <c r="E608" s="68"/>
      <c r="F608" s="69"/>
      <c r="G608" s="75"/>
      <c r="H608" s="48"/>
    </row>
    <row r="609" spans="1:8" s="46" customFormat="1" ht="15.75">
      <c r="D609" s="68"/>
      <c r="E609" s="68"/>
      <c r="F609" s="69"/>
      <c r="G609" s="75"/>
      <c r="H609" s="69"/>
    </row>
    <row r="610" spans="1:8" s="46" customFormat="1" ht="15.75">
      <c r="D610" s="68"/>
      <c r="E610" s="68"/>
      <c r="F610" s="69"/>
      <c r="G610" s="75"/>
      <c r="H610" s="77"/>
    </row>
    <row r="611" spans="1:8" s="46" customFormat="1" ht="15.75">
      <c r="D611" s="68"/>
      <c r="E611" s="68"/>
      <c r="F611" s="69"/>
      <c r="G611" s="75"/>
      <c r="H611" s="75"/>
    </row>
    <row r="612" spans="1:8" s="46" customFormat="1" ht="15.75">
      <c r="B612" s="79"/>
      <c r="C612" s="80"/>
      <c r="D612" s="68"/>
      <c r="E612" s="68"/>
      <c r="F612" s="75"/>
      <c r="G612" s="75"/>
      <c r="H612" s="77"/>
    </row>
    <row r="613" spans="1:8" s="46" customFormat="1" ht="15.75">
      <c r="D613" s="68"/>
      <c r="E613" s="68"/>
      <c r="F613" s="69"/>
      <c r="H613" s="69"/>
    </row>
    <row r="614" spans="1:8" s="46" customFormat="1" ht="15.75">
      <c r="D614" s="68"/>
      <c r="E614" s="68"/>
      <c r="F614" s="75"/>
      <c r="G614" s="75"/>
      <c r="H614" s="48"/>
    </row>
    <row r="615" spans="1:8" s="46" customFormat="1" ht="15.75">
      <c r="D615" s="68"/>
      <c r="E615" s="68"/>
      <c r="F615" s="69"/>
      <c r="G615" s="75"/>
      <c r="H615" s="48"/>
    </row>
    <row r="616" spans="1:8" s="46" customFormat="1" ht="15.75">
      <c r="D616" s="68"/>
      <c r="E616" s="68"/>
      <c r="F616" s="69"/>
      <c r="G616" s="75"/>
      <c r="H616" s="69"/>
    </row>
    <row r="617" spans="1:8" s="46" customFormat="1" ht="15.75">
      <c r="D617" s="68"/>
      <c r="E617" s="68"/>
      <c r="F617" s="69"/>
      <c r="G617" s="75"/>
      <c r="H617" s="77"/>
    </row>
    <row r="618" spans="1:8" s="18" customFormat="1">
      <c r="A618" s="46"/>
      <c r="B618" s="46"/>
      <c r="C618" s="46"/>
      <c r="D618" s="68"/>
      <c r="E618" s="68"/>
      <c r="F618" s="69"/>
      <c r="G618" s="81"/>
      <c r="H618" s="81"/>
    </row>
    <row r="619" spans="1:8" s="18" customFormat="1">
      <c r="A619" s="46"/>
      <c r="B619" s="46"/>
      <c r="C619" s="46"/>
      <c r="D619" s="68"/>
      <c r="E619" s="68"/>
      <c r="F619" s="69"/>
      <c r="G619" s="75"/>
      <c r="H619" s="75"/>
    </row>
    <row r="620" spans="1:8" s="18" customFormat="1">
      <c r="A620" s="46"/>
      <c r="B620" s="46"/>
      <c r="C620" s="46"/>
      <c r="D620" s="68"/>
      <c r="E620" s="68"/>
      <c r="F620" s="69"/>
      <c r="G620" s="75"/>
      <c r="H620" s="75"/>
    </row>
    <row r="621" spans="1:8" s="18" customFormat="1">
      <c r="A621" s="46"/>
      <c r="B621" s="46"/>
      <c r="C621" s="46"/>
      <c r="D621" s="68"/>
      <c r="E621" s="68"/>
      <c r="F621" s="69"/>
      <c r="G621" s="75"/>
      <c r="H621" s="75"/>
    </row>
    <row r="622" spans="1:8" s="18" customFormat="1">
      <c r="A622" s="46"/>
      <c r="B622" s="46"/>
      <c r="C622" s="46"/>
      <c r="D622" s="68"/>
      <c r="E622" s="68"/>
      <c r="F622" s="69"/>
      <c r="G622" s="75"/>
      <c r="H622" s="75"/>
    </row>
    <row r="623" spans="1:8" s="18" customFormat="1">
      <c r="A623" s="46"/>
      <c r="B623" s="46"/>
      <c r="C623" s="46"/>
      <c r="D623" s="46"/>
      <c r="E623" s="46"/>
      <c r="F623" s="75"/>
      <c r="G623" s="75"/>
      <c r="H623" s="77"/>
    </row>
    <row r="624" spans="1:8" s="18" customFormat="1">
      <c r="A624" s="46"/>
      <c r="B624" s="46"/>
      <c r="C624" s="46"/>
      <c r="D624" s="68"/>
      <c r="E624" s="68"/>
      <c r="F624" s="69"/>
      <c r="G624" s="46"/>
      <c r="H624" s="69"/>
    </row>
    <row r="625" spans="1:8" s="18" customFormat="1">
      <c r="A625" s="46"/>
      <c r="B625" s="46"/>
      <c r="C625" s="46"/>
      <c r="D625" s="68"/>
      <c r="E625" s="68"/>
      <c r="F625" s="75"/>
      <c r="G625" s="75"/>
      <c r="H625" s="48"/>
    </row>
    <row r="626" spans="1:8" s="18" customFormat="1">
      <c r="A626" s="46"/>
      <c r="B626" s="46"/>
      <c r="C626" s="46"/>
      <c r="D626" s="46"/>
      <c r="E626" s="68"/>
      <c r="F626" s="75"/>
      <c r="G626" s="75"/>
      <c r="H626" s="48"/>
    </row>
    <row r="627" spans="1:8" s="18" customFormat="1">
      <c r="A627" s="46"/>
      <c r="B627" s="46"/>
      <c r="C627" s="46"/>
      <c r="D627" s="46"/>
      <c r="E627" s="68"/>
      <c r="F627" s="75"/>
      <c r="G627" s="75"/>
      <c r="H627" s="69"/>
    </row>
    <row r="628" spans="1:8" s="18" customFormat="1">
      <c r="A628" s="46"/>
      <c r="B628" s="46"/>
      <c r="C628" s="46"/>
      <c r="D628" s="69"/>
      <c r="E628" s="68"/>
      <c r="F628" s="75"/>
      <c r="G628" s="75"/>
      <c r="H628" s="77"/>
    </row>
    <row r="629" spans="1:8" s="18" customFormat="1">
      <c r="A629" s="46"/>
      <c r="B629" s="46"/>
      <c r="C629" s="46"/>
      <c r="D629" s="46"/>
      <c r="E629" s="68"/>
      <c r="F629" s="75"/>
      <c r="G629" s="75"/>
      <c r="H629" s="69"/>
    </row>
    <row r="630" spans="1:8" s="18" customFormat="1">
      <c r="A630" s="46"/>
      <c r="B630" s="46"/>
      <c r="C630" s="46"/>
      <c r="D630" s="68"/>
      <c r="E630" s="68"/>
      <c r="F630" s="75"/>
      <c r="G630" s="75"/>
      <c r="H630" s="48"/>
    </row>
    <row r="631" spans="1:8" s="18" customFormat="1">
      <c r="A631" s="46"/>
      <c r="B631" s="46"/>
      <c r="C631" s="46"/>
      <c r="D631" s="68"/>
      <c r="E631" s="68"/>
      <c r="F631" s="75"/>
      <c r="G631" s="75"/>
      <c r="H631" s="75"/>
    </row>
    <row r="632" spans="1:8" s="18" customFormat="1">
      <c r="A632" s="46"/>
      <c r="B632" s="46"/>
      <c r="C632" s="46"/>
      <c r="D632" s="68"/>
      <c r="E632" s="68"/>
      <c r="F632" s="69"/>
      <c r="G632" s="17"/>
      <c r="H632" s="17"/>
    </row>
    <row r="633" spans="1:8" s="18" customFormat="1">
      <c r="A633" s="17"/>
      <c r="B633" s="17"/>
      <c r="C633" s="17"/>
      <c r="D633" s="17"/>
      <c r="E633" s="17"/>
      <c r="F633" s="17"/>
      <c r="G633" s="75"/>
      <c r="H633" s="69"/>
    </row>
    <row r="634" spans="1:8" s="18" customFormat="1">
      <c r="A634" s="46"/>
      <c r="B634" s="79"/>
      <c r="C634" s="46"/>
      <c r="D634" s="68"/>
      <c r="E634" s="82"/>
      <c r="F634" s="83"/>
      <c r="G634" s="75"/>
      <c r="H634" s="77"/>
    </row>
    <row r="635" spans="1:8" s="18" customFormat="1">
      <c r="A635" s="46"/>
      <c r="B635" s="46"/>
      <c r="C635" s="46"/>
      <c r="D635" s="68"/>
      <c r="E635" s="68"/>
      <c r="F635" s="69"/>
      <c r="G635" s="46"/>
      <c r="H635" s="69"/>
    </row>
    <row r="636" spans="1:8" s="18" customFormat="1">
      <c r="A636" s="46"/>
      <c r="B636" s="46"/>
      <c r="C636" s="46"/>
      <c r="D636" s="72"/>
      <c r="E636" s="68"/>
      <c r="F636" s="75"/>
      <c r="G636" s="75"/>
      <c r="H636" s="77"/>
    </row>
    <row r="637" spans="1:8" s="18" customFormat="1">
      <c r="A637" s="46"/>
      <c r="B637" s="46"/>
      <c r="C637" s="46"/>
      <c r="D637" s="46"/>
      <c r="E637" s="68"/>
      <c r="F637" s="75"/>
      <c r="G637" s="75"/>
      <c r="H637" s="69"/>
    </row>
    <row r="638" spans="1:8" s="18" customFormat="1">
      <c r="A638" s="46"/>
      <c r="B638" s="46"/>
      <c r="C638" s="46"/>
      <c r="D638" s="68"/>
      <c r="E638" s="68"/>
      <c r="F638" s="75"/>
      <c r="G638" s="75"/>
      <c r="H638" s="69"/>
    </row>
    <row r="639" spans="1:8" s="18" customFormat="1">
      <c r="A639" s="46"/>
      <c r="B639" s="46"/>
      <c r="C639" s="46"/>
      <c r="D639" s="68"/>
      <c r="E639" s="68"/>
      <c r="F639" s="75"/>
      <c r="G639" s="75"/>
      <c r="H639" s="69"/>
    </row>
    <row r="640" spans="1:8" s="18" customFormat="1">
      <c r="A640" s="46"/>
      <c r="B640" s="46"/>
      <c r="C640" s="46"/>
      <c r="D640" s="68"/>
      <c r="E640" s="68"/>
      <c r="F640" s="75"/>
      <c r="G640" s="75"/>
      <c r="H640" s="69"/>
    </row>
    <row r="641" spans="1:8" s="18" customFormat="1">
      <c r="A641" s="46"/>
      <c r="B641" s="46"/>
      <c r="C641" s="46"/>
      <c r="D641" s="69"/>
      <c r="E641" s="68"/>
      <c r="F641" s="75"/>
      <c r="G641" s="75"/>
      <c r="H641" s="69"/>
    </row>
    <row r="642" spans="1:8" s="18" customFormat="1">
      <c r="A642" s="46"/>
      <c r="B642" s="46"/>
      <c r="C642" s="46"/>
      <c r="D642" s="68"/>
      <c r="E642" s="68"/>
      <c r="F642" s="75"/>
      <c r="G642" s="75"/>
      <c r="H642" s="69"/>
    </row>
    <row r="643" spans="1:8" s="18" customFormat="1">
      <c r="A643" s="46"/>
      <c r="B643" s="46"/>
      <c r="C643" s="46"/>
      <c r="D643" s="72"/>
      <c r="E643" s="68"/>
      <c r="F643" s="75"/>
      <c r="G643" s="75"/>
      <c r="H643" s="69"/>
    </row>
    <row r="644" spans="1:8" s="18" customFormat="1">
      <c r="A644" s="46"/>
      <c r="B644" s="46"/>
      <c r="C644" s="46"/>
      <c r="D644" s="68"/>
      <c r="E644" s="68"/>
      <c r="F644" s="83"/>
      <c r="G644" s="75"/>
      <c r="H644" s="75"/>
    </row>
    <row r="645" spans="1:8" s="18" customFormat="1">
      <c r="A645" s="46"/>
      <c r="B645" s="79"/>
      <c r="C645" s="46"/>
      <c r="D645" s="68"/>
      <c r="E645" s="72"/>
      <c r="F645" s="69"/>
      <c r="G645" s="75"/>
      <c r="H645" s="69"/>
    </row>
    <row r="646" spans="1:8" s="18" customFormat="1">
      <c r="A646" s="46"/>
      <c r="B646" s="46"/>
      <c r="C646" s="46"/>
      <c r="D646" s="68"/>
      <c r="E646" s="68"/>
      <c r="F646" s="69"/>
      <c r="G646" s="46"/>
      <c r="H646" s="69"/>
    </row>
    <row r="647" spans="1:8" s="46" customFormat="1" ht="15.75">
      <c r="D647" s="68"/>
      <c r="E647" s="68"/>
      <c r="F647" s="75"/>
      <c r="G647" s="75"/>
      <c r="H647" s="69"/>
    </row>
    <row r="648" spans="1:8" s="18" customFormat="1">
      <c r="A648" s="46"/>
      <c r="B648" s="46"/>
      <c r="C648" s="46"/>
      <c r="D648" s="76"/>
      <c r="E648" s="72"/>
      <c r="F648" s="75"/>
      <c r="G648" s="75"/>
      <c r="H648" s="69"/>
    </row>
    <row r="649" spans="1:8" s="18" customFormat="1">
      <c r="A649" s="46"/>
      <c r="B649" s="46"/>
      <c r="C649" s="46"/>
      <c r="D649" s="68"/>
      <c r="E649" s="68"/>
      <c r="F649" s="69"/>
      <c r="G649" s="75"/>
      <c r="H649" s="75"/>
    </row>
    <row r="650" spans="1:8" s="46" customFormat="1" ht="15.75">
      <c r="D650" s="68"/>
      <c r="E650" s="68"/>
      <c r="F650" s="69"/>
      <c r="H650" s="48"/>
    </row>
    <row r="651" spans="1:8" s="46" customFormat="1" ht="15.75">
      <c r="B651" s="79"/>
      <c r="D651" s="68"/>
      <c r="E651" s="68"/>
      <c r="F651" s="69"/>
      <c r="G651" s="75"/>
      <c r="H651" s="75"/>
    </row>
    <row r="652" spans="1:8" s="18" customFormat="1">
      <c r="A652" s="46"/>
      <c r="B652" s="46"/>
      <c r="C652" s="46"/>
      <c r="D652" s="68"/>
      <c r="E652" s="68"/>
      <c r="F652" s="69"/>
      <c r="G652" s="81"/>
      <c r="H652" s="81"/>
    </row>
    <row r="653" spans="1:8" s="18" customFormat="1">
      <c r="A653" s="46"/>
      <c r="B653" s="46"/>
      <c r="C653" s="46"/>
      <c r="D653" s="68"/>
      <c r="E653" s="68"/>
      <c r="F653" s="69"/>
      <c r="G653" s="75"/>
      <c r="H653" s="75"/>
    </row>
    <row r="654" spans="1:8" s="18" customFormat="1">
      <c r="A654" s="46"/>
      <c r="B654" s="46"/>
      <c r="C654" s="46"/>
      <c r="D654" s="68"/>
      <c r="E654" s="68"/>
      <c r="F654" s="69"/>
      <c r="G654" s="75"/>
      <c r="H654" s="75"/>
    </row>
    <row r="655" spans="1:8" s="18" customFormat="1">
      <c r="A655" s="46"/>
      <c r="B655" s="46"/>
      <c r="C655" s="46"/>
      <c r="D655" s="68"/>
      <c r="E655" s="68"/>
      <c r="F655" s="69"/>
      <c r="G655" s="75"/>
      <c r="H655" s="75"/>
    </row>
    <row r="656" spans="1:8" s="46" customFormat="1" ht="15.75">
      <c r="D656" s="68"/>
      <c r="E656" s="68"/>
      <c r="F656" s="69"/>
      <c r="H656" s="48"/>
    </row>
    <row r="657" spans="1:8" s="46" customFormat="1" ht="15.75">
      <c r="D657" s="68"/>
      <c r="E657" s="68"/>
      <c r="F657" s="69"/>
      <c r="G657" s="75"/>
      <c r="H657" s="75"/>
    </row>
    <row r="658" spans="1:8" s="46" customFormat="1" ht="15.75">
      <c r="D658" s="68"/>
      <c r="E658" s="68"/>
      <c r="F658" s="69"/>
      <c r="H658" s="48"/>
    </row>
    <row r="659" spans="1:8" s="46" customFormat="1" ht="15.75">
      <c r="D659" s="68"/>
      <c r="E659" s="68"/>
      <c r="F659" s="69"/>
      <c r="G659" s="75"/>
      <c r="H659" s="75"/>
    </row>
    <row r="660" spans="1:8" s="46" customFormat="1" ht="15.75">
      <c r="D660" s="68"/>
      <c r="E660" s="68"/>
      <c r="F660" s="69"/>
      <c r="H660" s="48"/>
    </row>
    <row r="661" spans="1:8" s="46" customFormat="1" ht="15.75">
      <c r="D661" s="68"/>
      <c r="E661" s="68"/>
      <c r="F661" s="69"/>
      <c r="G661" s="75"/>
      <c r="H661" s="75"/>
    </row>
    <row r="662" spans="1:8" s="46" customFormat="1" ht="15.75">
      <c r="D662" s="68"/>
      <c r="E662" s="68"/>
      <c r="F662" s="69"/>
      <c r="H662" s="48"/>
    </row>
    <row r="663" spans="1:8" s="46" customFormat="1" ht="15.75">
      <c r="D663" s="68"/>
      <c r="E663" s="68"/>
      <c r="F663" s="69"/>
      <c r="G663" s="75"/>
      <c r="H663" s="75"/>
    </row>
    <row r="664" spans="1:8" s="46" customFormat="1" ht="15.75">
      <c r="D664" s="68"/>
      <c r="E664" s="68"/>
      <c r="F664" s="69"/>
      <c r="H664" s="48"/>
    </row>
    <row r="665" spans="1:8" s="46" customFormat="1" ht="15.75">
      <c r="D665" s="68"/>
      <c r="E665" s="68"/>
      <c r="F665" s="69"/>
      <c r="G665" s="75"/>
      <c r="H665" s="75"/>
    </row>
    <row r="666" spans="1:8" s="18" customFormat="1">
      <c r="A666" s="46"/>
      <c r="B666" s="46"/>
      <c r="C666" s="46"/>
      <c r="D666" s="68"/>
      <c r="E666" s="68"/>
      <c r="F666" s="69"/>
      <c r="G666" s="17"/>
      <c r="H666" s="17"/>
    </row>
    <row r="667" spans="1:8" s="46" customFormat="1" ht="15.75">
      <c r="A667" s="17"/>
      <c r="B667" s="17"/>
      <c r="C667" s="17"/>
      <c r="D667" s="17"/>
      <c r="E667" s="17"/>
      <c r="F667" s="17"/>
      <c r="H667" s="48"/>
    </row>
    <row r="668" spans="1:8" s="46" customFormat="1" ht="15.75">
      <c r="D668" s="68"/>
      <c r="E668" s="68"/>
      <c r="F668" s="69"/>
      <c r="G668" s="75"/>
      <c r="H668" s="75"/>
    </row>
    <row r="669" spans="1:8" s="46" customFormat="1" ht="15.75">
      <c r="D669" s="68"/>
      <c r="E669" s="68"/>
      <c r="F669" s="69"/>
      <c r="H669" s="48"/>
    </row>
    <row r="670" spans="1:8" s="46" customFormat="1" ht="15.75">
      <c r="D670" s="68"/>
      <c r="E670" s="68"/>
      <c r="F670" s="69"/>
      <c r="G670" s="75"/>
      <c r="H670" s="75"/>
    </row>
    <row r="671" spans="1:8" s="46" customFormat="1" ht="15.75">
      <c r="D671" s="68"/>
      <c r="E671" s="68"/>
      <c r="F671" s="69"/>
      <c r="H671" s="48"/>
    </row>
    <row r="672" spans="1:8" s="46" customFormat="1" ht="15.75">
      <c r="D672" s="68"/>
      <c r="E672" s="68"/>
      <c r="F672" s="69"/>
      <c r="G672" s="75"/>
      <c r="H672" s="75"/>
    </row>
    <row r="673" spans="1:8" s="46" customFormat="1" ht="15.75">
      <c r="D673" s="68"/>
      <c r="E673" s="68"/>
      <c r="F673" s="69"/>
      <c r="H673" s="48"/>
    </row>
    <row r="674" spans="1:8" s="46" customFormat="1" ht="15.75">
      <c r="D674" s="68"/>
      <c r="E674" s="68"/>
      <c r="F674" s="69"/>
      <c r="G674" s="75"/>
      <c r="H674" s="75"/>
    </row>
    <row r="675" spans="1:8" s="46" customFormat="1" ht="15.75">
      <c r="D675" s="68"/>
      <c r="E675" s="68"/>
      <c r="F675" s="69"/>
      <c r="H675" s="48"/>
    </row>
    <row r="676" spans="1:8" s="46" customFormat="1" ht="15.75">
      <c r="D676" s="68"/>
      <c r="E676" s="68"/>
      <c r="F676" s="69"/>
      <c r="G676" s="75"/>
      <c r="H676" s="75"/>
    </row>
    <row r="677" spans="1:8" s="46" customFormat="1" ht="15.75">
      <c r="D677" s="68"/>
      <c r="E677" s="68"/>
      <c r="F677" s="69"/>
      <c r="H677" s="48"/>
    </row>
    <row r="678" spans="1:8" s="46" customFormat="1" ht="15.75">
      <c r="D678" s="68"/>
      <c r="E678" s="68"/>
      <c r="F678" s="69"/>
      <c r="G678" s="75"/>
      <c r="H678" s="75"/>
    </row>
    <row r="679" spans="1:8" s="46" customFormat="1" ht="15.75">
      <c r="D679" s="68"/>
      <c r="E679" s="68"/>
      <c r="F679" s="69"/>
      <c r="G679" s="75"/>
      <c r="H679" s="77"/>
    </row>
    <row r="680" spans="1:8" s="46" customFormat="1" ht="15.75">
      <c r="D680" s="68"/>
      <c r="E680" s="68"/>
      <c r="F680" s="69"/>
      <c r="G680" s="75"/>
      <c r="H680" s="75"/>
    </row>
    <row r="681" spans="1:8" s="46" customFormat="1" ht="15.75">
      <c r="D681" s="68"/>
      <c r="E681" s="68"/>
      <c r="F681" s="69"/>
      <c r="H681" s="48"/>
    </row>
    <row r="682" spans="1:8" s="46" customFormat="1" ht="15.75">
      <c r="B682" s="79"/>
      <c r="D682" s="68"/>
      <c r="E682" s="68"/>
      <c r="F682" s="69"/>
      <c r="G682" s="75"/>
      <c r="H682" s="75"/>
    </row>
    <row r="683" spans="1:8" s="18" customFormat="1">
      <c r="A683" s="46"/>
      <c r="B683" s="46"/>
      <c r="C683" s="46"/>
      <c r="D683" s="68"/>
      <c r="E683" s="68"/>
      <c r="F683" s="69"/>
      <c r="G683" s="17"/>
      <c r="H683" s="17"/>
    </row>
    <row r="684" spans="1:8" s="46" customFormat="1" ht="15.75">
      <c r="A684" s="17"/>
      <c r="B684" s="17"/>
      <c r="C684" s="17"/>
      <c r="D684" s="17"/>
      <c r="E684" s="17"/>
      <c r="F684" s="17"/>
      <c r="H684" s="48"/>
    </row>
    <row r="685" spans="1:8" s="46" customFormat="1" ht="15.75">
      <c r="B685" s="79"/>
      <c r="D685" s="68"/>
      <c r="E685" s="68"/>
      <c r="F685" s="69"/>
      <c r="G685" s="75"/>
      <c r="H685" s="75"/>
    </row>
    <row r="686" spans="1:8" s="46" customFormat="1" ht="15.75">
      <c r="D686" s="68"/>
      <c r="E686" s="68"/>
      <c r="F686" s="69"/>
      <c r="H686" s="48"/>
    </row>
    <row r="687" spans="1:8" s="46" customFormat="1" ht="15.75">
      <c r="B687" s="79"/>
      <c r="D687" s="68"/>
      <c r="E687" s="68"/>
      <c r="F687" s="69"/>
      <c r="G687" s="75"/>
      <c r="H687" s="75"/>
    </row>
    <row r="688" spans="1:8" s="46" customFormat="1" ht="15.75">
      <c r="D688" s="68"/>
      <c r="E688" s="68"/>
      <c r="F688" s="69"/>
      <c r="H688" s="48"/>
    </row>
    <row r="689" spans="1:8" s="46" customFormat="1" ht="15.75">
      <c r="B689" s="79"/>
      <c r="D689" s="68"/>
      <c r="E689" s="68"/>
      <c r="F689" s="69"/>
      <c r="G689" s="75"/>
      <c r="H689" s="75"/>
    </row>
    <row r="690" spans="1:8" s="46" customFormat="1" ht="15.75">
      <c r="D690" s="68"/>
      <c r="E690" s="68"/>
      <c r="F690" s="69"/>
      <c r="H690" s="48"/>
    </row>
    <row r="691" spans="1:8" s="46" customFormat="1" ht="15.75">
      <c r="B691" s="79"/>
      <c r="D691" s="68"/>
      <c r="E691" s="68"/>
      <c r="F691" s="69"/>
      <c r="G691" s="75"/>
      <c r="H691" s="75"/>
    </row>
    <row r="692" spans="1:8" s="46" customFormat="1" ht="15.75">
      <c r="D692" s="68"/>
      <c r="E692" s="68"/>
      <c r="F692" s="69"/>
      <c r="H692" s="48"/>
    </row>
    <row r="693" spans="1:8" s="46" customFormat="1" ht="15.75">
      <c r="B693" s="79"/>
      <c r="D693" s="68"/>
      <c r="E693" s="68"/>
      <c r="F693" s="69"/>
      <c r="G693" s="75"/>
      <c r="H693" s="75"/>
    </row>
    <row r="694" spans="1:8" s="46" customFormat="1" ht="15.75">
      <c r="D694" s="68"/>
      <c r="E694" s="68"/>
      <c r="F694" s="69"/>
      <c r="H694" s="48"/>
    </row>
    <row r="695" spans="1:8" s="46" customFormat="1" ht="15.75">
      <c r="B695" s="79"/>
      <c r="D695" s="68"/>
      <c r="E695" s="68"/>
      <c r="F695" s="69"/>
      <c r="G695" s="75"/>
      <c r="H695" s="75"/>
    </row>
    <row r="696" spans="1:8" s="46" customFormat="1" ht="15.75">
      <c r="D696" s="68"/>
      <c r="E696" s="68"/>
      <c r="F696" s="69"/>
      <c r="H696" s="48"/>
    </row>
    <row r="697" spans="1:8" s="46" customFormat="1" ht="15.75">
      <c r="B697" s="79"/>
      <c r="D697" s="68"/>
      <c r="E697" s="68"/>
      <c r="F697" s="69"/>
      <c r="G697" s="75"/>
      <c r="H697" s="75"/>
    </row>
    <row r="698" spans="1:8" s="46" customFormat="1" ht="15.75">
      <c r="D698" s="68"/>
      <c r="E698" s="68"/>
      <c r="F698" s="69"/>
      <c r="H698" s="48"/>
    </row>
    <row r="699" spans="1:8" s="46" customFormat="1" ht="15.75">
      <c r="B699" s="79"/>
      <c r="D699" s="68"/>
      <c r="E699" s="68"/>
      <c r="F699" s="69"/>
      <c r="G699" s="75"/>
      <c r="H699" s="75"/>
    </row>
    <row r="700" spans="1:8" s="18" customFormat="1">
      <c r="A700" s="46"/>
      <c r="B700" s="46"/>
      <c r="C700" s="46"/>
      <c r="D700" s="68"/>
      <c r="E700" s="68"/>
      <c r="F700" s="69"/>
      <c r="G700" s="75"/>
      <c r="H700" s="75"/>
    </row>
    <row r="701" spans="1:8" s="18" customFormat="1">
      <c r="A701" s="46"/>
      <c r="B701" s="79"/>
      <c r="C701" s="46"/>
      <c r="D701" s="46"/>
      <c r="E701" s="46"/>
      <c r="F701" s="69"/>
      <c r="G701" s="75"/>
      <c r="H701" s="48"/>
    </row>
    <row r="702" spans="1:8" s="18" customFormat="1">
      <c r="A702" s="46"/>
      <c r="B702" s="46"/>
      <c r="C702" s="46"/>
      <c r="D702" s="68"/>
      <c r="E702" s="68"/>
      <c r="F702" s="69"/>
      <c r="G702" s="46"/>
      <c r="H702" s="69"/>
    </row>
    <row r="703" spans="1:8" s="18" customFormat="1">
      <c r="A703" s="46"/>
      <c r="B703" s="46"/>
      <c r="C703" s="46"/>
      <c r="D703" s="68"/>
      <c r="E703" s="68"/>
      <c r="F703" s="69"/>
      <c r="G703" s="75"/>
      <c r="H703" s="48"/>
    </row>
    <row r="704" spans="1:8" s="18" customFormat="1">
      <c r="A704" s="46"/>
      <c r="B704" s="46"/>
      <c r="C704" s="46"/>
      <c r="D704" s="69"/>
      <c r="E704" s="68"/>
      <c r="F704" s="69"/>
      <c r="G704" s="75"/>
      <c r="H704" s="48"/>
    </row>
    <row r="705" spans="1:8" s="18" customFormat="1">
      <c r="A705" s="46"/>
      <c r="B705" s="46"/>
      <c r="C705" s="46"/>
      <c r="D705" s="68"/>
      <c r="E705" s="68"/>
      <c r="F705" s="69"/>
      <c r="G705" s="75"/>
      <c r="H705" s="48"/>
    </row>
    <row r="706" spans="1:8" s="46" customFormat="1" ht="15.75">
      <c r="D706" s="68"/>
      <c r="E706" s="68"/>
      <c r="F706" s="69"/>
      <c r="G706" s="75"/>
      <c r="H706" s="75"/>
    </row>
    <row r="707" spans="1:8" s="18" customFormat="1">
      <c r="A707" s="46"/>
      <c r="B707" s="46"/>
      <c r="C707" s="46"/>
      <c r="D707" s="68"/>
      <c r="E707" s="68"/>
      <c r="F707" s="69"/>
      <c r="G707" s="75"/>
      <c r="H707" s="75"/>
    </row>
    <row r="708" spans="1:8" s="18" customFormat="1">
      <c r="A708" s="46"/>
      <c r="B708" s="79"/>
      <c r="C708" s="46"/>
      <c r="D708" s="46"/>
      <c r="E708" s="46"/>
      <c r="F708" s="69"/>
      <c r="G708" s="75"/>
      <c r="H708" s="48"/>
    </row>
    <row r="709" spans="1:8" s="18" customFormat="1">
      <c r="A709" s="46"/>
      <c r="B709" s="46"/>
      <c r="C709" s="46"/>
      <c r="D709" s="68"/>
      <c r="E709" s="68"/>
      <c r="F709" s="69"/>
      <c r="G709" s="46"/>
      <c r="H709" s="69"/>
    </row>
    <row r="710" spans="1:8" s="18" customFormat="1">
      <c r="A710" s="46"/>
      <c r="B710" s="46"/>
      <c r="C710" s="46"/>
      <c r="D710" s="72"/>
      <c r="E710" s="68"/>
      <c r="F710" s="69"/>
      <c r="G710" s="75"/>
      <c r="H710" s="48"/>
    </row>
    <row r="711" spans="1:8" s="18" customFormat="1">
      <c r="A711" s="46"/>
      <c r="B711" s="46"/>
      <c r="C711" s="46"/>
      <c r="D711" s="69"/>
      <c r="E711" s="68"/>
      <c r="F711" s="69"/>
      <c r="G711" s="75"/>
      <c r="H711" s="48"/>
    </row>
    <row r="712" spans="1:8" s="46" customFormat="1" ht="15.75">
      <c r="D712" s="72"/>
      <c r="E712" s="68"/>
      <c r="F712" s="69"/>
      <c r="G712" s="75"/>
      <c r="H712" s="75"/>
    </row>
    <row r="713" spans="1:8" s="18" customFormat="1">
      <c r="A713" s="46"/>
      <c r="B713" s="46"/>
      <c r="C713" s="46"/>
      <c r="D713" s="68"/>
      <c r="E713" s="68"/>
      <c r="F713" s="69"/>
      <c r="G713" s="17"/>
      <c r="H713" s="17"/>
    </row>
    <row r="714" spans="1:8" s="18" customFormat="1">
      <c r="A714" s="17"/>
      <c r="B714" s="17"/>
      <c r="C714" s="17"/>
      <c r="D714" s="17"/>
      <c r="E714" s="17"/>
      <c r="F714" s="17"/>
      <c r="G714" s="75"/>
      <c r="H714" s="75"/>
    </row>
    <row r="715" spans="1:8" s="18" customFormat="1">
      <c r="A715" s="46"/>
      <c r="B715" s="79"/>
      <c r="C715" s="46"/>
      <c r="D715" s="46"/>
      <c r="E715" s="46"/>
      <c r="F715" s="69"/>
      <c r="G715" s="75"/>
      <c r="H715" s="48"/>
    </row>
    <row r="716" spans="1:8" s="18" customFormat="1">
      <c r="A716" s="46"/>
      <c r="B716" s="46"/>
      <c r="C716" s="46"/>
      <c r="D716" s="68"/>
      <c r="E716" s="68"/>
      <c r="F716" s="69"/>
      <c r="G716" s="46"/>
      <c r="H716" s="69"/>
    </row>
    <row r="717" spans="1:8" s="18" customFormat="1">
      <c r="A717" s="46"/>
      <c r="B717" s="46"/>
      <c r="C717" s="46"/>
      <c r="D717" s="72"/>
      <c r="E717" s="68"/>
      <c r="F717" s="69"/>
      <c r="G717" s="75"/>
      <c r="H717" s="48"/>
    </row>
    <row r="718" spans="1:8" s="18" customFormat="1">
      <c r="A718" s="46"/>
      <c r="B718" s="46"/>
      <c r="C718" s="46"/>
      <c r="D718" s="69"/>
      <c r="E718" s="68"/>
      <c r="F718" s="69"/>
      <c r="G718" s="75"/>
      <c r="H718" s="48"/>
    </row>
    <row r="719" spans="1:8" s="46" customFormat="1" ht="15.75">
      <c r="D719" s="72"/>
      <c r="E719" s="68"/>
      <c r="F719" s="69"/>
      <c r="G719" s="75"/>
      <c r="H719" s="75"/>
    </row>
    <row r="720" spans="1:8" s="18" customFormat="1">
      <c r="A720" s="46"/>
      <c r="B720" s="46"/>
      <c r="C720" s="46"/>
      <c r="D720" s="68"/>
      <c r="E720" s="68"/>
      <c r="F720" s="69"/>
      <c r="G720" s="75"/>
      <c r="H720" s="75"/>
    </row>
    <row r="721" spans="1:8" s="18" customFormat="1">
      <c r="A721" s="46"/>
      <c r="B721" s="79"/>
      <c r="C721" s="46"/>
      <c r="D721" s="46"/>
      <c r="E721" s="46"/>
      <c r="F721" s="69"/>
      <c r="G721" s="75"/>
      <c r="H721" s="48"/>
    </row>
    <row r="722" spans="1:8" s="18" customFormat="1">
      <c r="A722" s="46"/>
      <c r="B722" s="46"/>
      <c r="C722" s="46"/>
      <c r="D722" s="68"/>
      <c r="E722" s="68"/>
      <c r="F722" s="69"/>
      <c r="G722" s="46"/>
      <c r="H722" s="69"/>
    </row>
    <row r="723" spans="1:8" s="18" customFormat="1">
      <c r="A723" s="46"/>
      <c r="B723" s="46"/>
      <c r="C723" s="46"/>
      <c r="D723" s="72"/>
      <c r="E723" s="68"/>
      <c r="F723" s="69"/>
      <c r="G723" s="75"/>
      <c r="H723" s="48"/>
    </row>
    <row r="724" spans="1:8" s="18" customFormat="1">
      <c r="A724" s="46"/>
      <c r="B724" s="46"/>
      <c r="C724" s="46"/>
      <c r="D724" s="69"/>
      <c r="E724" s="68"/>
      <c r="F724" s="69"/>
      <c r="G724" s="75"/>
      <c r="H724" s="48"/>
    </row>
    <row r="725" spans="1:8" s="46" customFormat="1" ht="15.75">
      <c r="D725" s="72"/>
      <c r="E725" s="68"/>
      <c r="F725" s="69"/>
      <c r="G725" s="75"/>
      <c r="H725" s="75"/>
    </row>
    <row r="726" spans="1:8" s="18" customFormat="1">
      <c r="A726" s="46"/>
      <c r="B726" s="46"/>
      <c r="C726" s="46"/>
      <c r="D726" s="68"/>
      <c r="E726" s="68"/>
      <c r="F726" s="69"/>
      <c r="G726" s="75"/>
      <c r="H726" s="75"/>
    </row>
    <row r="727" spans="1:8" s="18" customFormat="1">
      <c r="A727" s="46"/>
      <c r="B727" s="79"/>
      <c r="C727" s="46"/>
      <c r="D727" s="46"/>
      <c r="E727" s="46"/>
      <c r="F727" s="69"/>
      <c r="G727" s="75"/>
      <c r="H727" s="48"/>
    </row>
    <row r="728" spans="1:8" s="18" customFormat="1">
      <c r="A728" s="46"/>
      <c r="B728" s="46"/>
      <c r="C728" s="46"/>
      <c r="D728" s="68"/>
      <c r="E728" s="68"/>
      <c r="F728" s="69"/>
      <c r="G728" s="46"/>
      <c r="H728" s="69"/>
    </row>
    <row r="729" spans="1:8" s="18" customFormat="1">
      <c r="A729" s="46"/>
      <c r="B729" s="46"/>
      <c r="C729" s="46"/>
      <c r="D729" s="72"/>
      <c r="E729" s="68"/>
      <c r="F729" s="69"/>
      <c r="G729" s="75"/>
      <c r="H729" s="48"/>
    </row>
    <row r="730" spans="1:8" s="18" customFormat="1">
      <c r="A730" s="46"/>
      <c r="B730" s="46"/>
      <c r="C730" s="46"/>
      <c r="D730" s="69"/>
      <c r="E730" s="68"/>
      <c r="F730" s="69"/>
      <c r="G730" s="75"/>
      <c r="H730" s="48"/>
    </row>
    <row r="731" spans="1:8" s="46" customFormat="1" ht="15.75">
      <c r="D731" s="72"/>
      <c r="E731" s="68"/>
      <c r="F731" s="69"/>
      <c r="G731" s="75"/>
      <c r="H731" s="75"/>
    </row>
    <row r="732" spans="1:8" s="18" customFormat="1">
      <c r="A732" s="46"/>
      <c r="B732" s="46"/>
      <c r="C732" s="46"/>
      <c r="D732" s="68"/>
      <c r="E732" s="68"/>
      <c r="F732" s="69"/>
      <c r="G732" s="75"/>
      <c r="H732" s="75"/>
    </row>
    <row r="733" spans="1:8" s="18" customFormat="1">
      <c r="A733" s="46"/>
      <c r="B733" s="79"/>
      <c r="C733" s="46"/>
      <c r="D733" s="46"/>
      <c r="E733" s="46"/>
      <c r="F733" s="69"/>
      <c r="G733" s="75"/>
      <c r="H733" s="48"/>
    </row>
    <row r="734" spans="1:8" s="18" customFormat="1">
      <c r="A734" s="46"/>
      <c r="B734" s="46"/>
      <c r="C734" s="46"/>
      <c r="D734" s="68"/>
      <c r="E734" s="68"/>
      <c r="F734" s="69"/>
      <c r="G734" s="46"/>
      <c r="H734" s="69"/>
    </row>
    <row r="735" spans="1:8" s="18" customFormat="1">
      <c r="A735" s="46"/>
      <c r="B735" s="46"/>
      <c r="C735" s="46"/>
      <c r="D735" s="72"/>
      <c r="E735" s="68"/>
      <c r="F735" s="69"/>
      <c r="G735" s="75"/>
      <c r="H735" s="48"/>
    </row>
    <row r="736" spans="1:8" s="18" customFormat="1">
      <c r="A736" s="46"/>
      <c r="B736" s="46"/>
      <c r="C736" s="46"/>
      <c r="D736" s="69"/>
      <c r="E736" s="68"/>
      <c r="F736" s="69"/>
      <c r="G736" s="75"/>
      <c r="H736" s="48"/>
    </row>
    <row r="737" spans="1:8" s="46" customFormat="1" ht="15.75">
      <c r="D737" s="72"/>
      <c r="E737" s="68"/>
      <c r="F737" s="69"/>
      <c r="G737" s="75"/>
      <c r="H737" s="75"/>
    </row>
    <row r="738" spans="1:8" s="18" customFormat="1">
      <c r="A738" s="46"/>
      <c r="B738" s="46"/>
      <c r="C738" s="46"/>
      <c r="D738" s="68"/>
      <c r="E738" s="68"/>
      <c r="F738" s="69"/>
      <c r="G738" s="75"/>
      <c r="H738" s="75"/>
    </row>
    <row r="739" spans="1:8" s="18" customFormat="1">
      <c r="A739" s="46"/>
      <c r="B739" s="79"/>
      <c r="C739" s="46"/>
      <c r="D739" s="46"/>
      <c r="E739" s="46"/>
      <c r="F739" s="69"/>
      <c r="G739" s="75"/>
      <c r="H739" s="48"/>
    </row>
    <row r="740" spans="1:8" s="18" customFormat="1">
      <c r="A740" s="46"/>
      <c r="B740" s="46"/>
      <c r="C740" s="46"/>
      <c r="D740" s="68"/>
      <c r="E740" s="68"/>
      <c r="F740" s="69"/>
      <c r="G740" s="46"/>
      <c r="H740" s="69"/>
    </row>
    <row r="741" spans="1:8" s="18" customFormat="1">
      <c r="A741" s="46"/>
      <c r="B741" s="46"/>
      <c r="C741" s="46"/>
      <c r="D741" s="72"/>
      <c r="E741" s="68"/>
      <c r="F741" s="69"/>
      <c r="G741" s="75"/>
      <c r="H741" s="48"/>
    </row>
    <row r="742" spans="1:8" s="18" customFormat="1">
      <c r="A742" s="46"/>
      <c r="B742" s="46"/>
      <c r="C742" s="46"/>
      <c r="D742" s="69"/>
      <c r="E742" s="68"/>
      <c r="F742" s="69"/>
      <c r="G742" s="75"/>
      <c r="H742" s="48"/>
    </row>
    <row r="743" spans="1:8" s="46" customFormat="1" ht="15.75">
      <c r="D743" s="72"/>
      <c r="E743" s="68"/>
      <c r="F743" s="69"/>
      <c r="G743" s="75"/>
      <c r="H743" s="75"/>
    </row>
    <row r="744" spans="1:8" s="46" customFormat="1" ht="15.75">
      <c r="D744" s="68"/>
      <c r="E744" s="68"/>
      <c r="F744" s="69"/>
      <c r="G744" s="75"/>
      <c r="H744" s="75"/>
    </row>
    <row r="745" spans="1:8" s="46" customFormat="1" ht="15.75">
      <c r="F745" s="69"/>
      <c r="G745" s="75"/>
      <c r="H745" s="48"/>
    </row>
    <row r="746" spans="1:8" s="46" customFormat="1" ht="15.75">
      <c r="D746" s="68"/>
      <c r="E746" s="68"/>
      <c r="F746" s="69"/>
      <c r="H746" s="69"/>
    </row>
    <row r="747" spans="1:8" s="18" customFormat="1">
      <c r="A747" s="46"/>
      <c r="B747" s="46"/>
      <c r="C747" s="46"/>
      <c r="D747" s="72"/>
      <c r="E747" s="68"/>
      <c r="F747" s="69"/>
      <c r="G747" s="17"/>
      <c r="H747" s="17"/>
    </row>
    <row r="748" spans="1:8" s="46" customFormat="1" ht="15.75">
      <c r="A748" s="17"/>
      <c r="B748" s="17"/>
      <c r="C748" s="17"/>
      <c r="D748" s="17"/>
      <c r="E748" s="17"/>
      <c r="F748" s="17"/>
      <c r="G748" s="75"/>
      <c r="H748" s="48"/>
    </row>
    <row r="749" spans="1:8" s="46" customFormat="1" ht="15.75">
      <c r="D749" s="69"/>
      <c r="E749" s="68"/>
      <c r="F749" s="69"/>
      <c r="G749" s="75"/>
      <c r="H749" s="48"/>
    </row>
    <row r="750" spans="1:8" s="46" customFormat="1" ht="15.75">
      <c r="D750" s="68"/>
      <c r="E750" s="68"/>
      <c r="F750" s="69"/>
      <c r="G750" s="75"/>
      <c r="H750" s="48"/>
    </row>
    <row r="751" spans="1:8" s="46" customFormat="1" ht="15.75">
      <c r="D751" s="72"/>
      <c r="E751" s="68"/>
      <c r="F751" s="69"/>
      <c r="G751" s="75"/>
      <c r="H751" s="75"/>
    </row>
    <row r="752" spans="1:8" s="18" customFormat="1">
      <c r="A752" s="46"/>
      <c r="B752" s="46"/>
      <c r="C752" s="46"/>
      <c r="D752" s="68"/>
      <c r="E752" s="68"/>
      <c r="F752" s="69"/>
      <c r="G752" s="75"/>
      <c r="H752" s="75"/>
    </row>
    <row r="753" spans="1:8" s="46" customFormat="1" ht="15.75">
      <c r="B753" s="79"/>
      <c r="F753" s="69"/>
      <c r="G753" s="75"/>
      <c r="H753" s="48"/>
    </row>
    <row r="754" spans="1:8" s="18" customFormat="1">
      <c r="A754" s="46"/>
      <c r="B754" s="46"/>
      <c r="C754" s="46"/>
      <c r="D754" s="68"/>
      <c r="E754" s="68"/>
      <c r="F754" s="69"/>
      <c r="G754" s="46"/>
      <c r="H754" s="69"/>
    </row>
    <row r="755" spans="1:8" s="18" customFormat="1">
      <c r="A755" s="46"/>
      <c r="B755" s="46"/>
      <c r="C755" s="46"/>
      <c r="D755" s="72"/>
      <c r="E755" s="68"/>
      <c r="F755" s="69"/>
      <c r="G755" s="75"/>
      <c r="H755" s="48"/>
    </row>
    <row r="756" spans="1:8" s="18" customFormat="1">
      <c r="A756" s="46"/>
      <c r="B756" s="46"/>
      <c r="C756" s="46"/>
      <c r="D756" s="69"/>
      <c r="E756" s="68"/>
      <c r="F756" s="69"/>
      <c r="G756" s="75"/>
      <c r="H756" s="48"/>
    </row>
    <row r="757" spans="1:8" s="46" customFormat="1" ht="15.75">
      <c r="D757" s="72"/>
      <c r="E757" s="68"/>
      <c r="F757" s="69"/>
      <c r="G757" s="75"/>
      <c r="H757" s="75"/>
    </row>
    <row r="758" spans="1:8" s="46" customFormat="1" ht="15.75">
      <c r="D758" s="68"/>
      <c r="E758" s="68"/>
      <c r="F758" s="69"/>
      <c r="G758" s="75"/>
      <c r="H758" s="75"/>
    </row>
    <row r="759" spans="1:8" s="46" customFormat="1" ht="15.75">
      <c r="D759" s="68"/>
      <c r="E759" s="68"/>
      <c r="F759" s="69"/>
      <c r="G759" s="75"/>
      <c r="H759" s="48"/>
    </row>
    <row r="760" spans="1:8" s="46" customFormat="1" ht="15.75">
      <c r="D760" s="68"/>
      <c r="E760" s="68"/>
      <c r="F760" s="69"/>
      <c r="G760" s="75"/>
      <c r="H760" s="48"/>
    </row>
    <row r="761" spans="1:8" s="46" customFormat="1" ht="15.75">
      <c r="D761" s="68"/>
      <c r="E761" s="68"/>
      <c r="F761" s="69"/>
      <c r="G761" s="75"/>
      <c r="H761" s="48"/>
    </row>
    <row r="762" spans="1:8" s="46" customFormat="1" ht="15.75">
      <c r="D762" s="68"/>
      <c r="E762" s="68"/>
      <c r="F762" s="69"/>
      <c r="G762" s="75"/>
      <c r="H762" s="48"/>
    </row>
    <row r="763" spans="1:8" s="46" customFormat="1" ht="15.75">
      <c r="D763" s="68"/>
      <c r="E763" s="68"/>
      <c r="F763" s="69"/>
      <c r="G763" s="75"/>
      <c r="H763" s="75"/>
    </row>
    <row r="764" spans="1:8" s="46" customFormat="1" ht="15.75">
      <c r="D764" s="68"/>
      <c r="E764" s="68"/>
      <c r="F764" s="69"/>
      <c r="G764" s="75"/>
      <c r="H764" s="75"/>
    </row>
    <row r="765" spans="1:8" s="46" customFormat="1" ht="15.75">
      <c r="D765" s="68"/>
      <c r="E765" s="68"/>
      <c r="F765" s="69"/>
      <c r="H765" s="48"/>
    </row>
    <row r="766" spans="1:8" s="46" customFormat="1" ht="15.75">
      <c r="B766" s="79"/>
      <c r="D766" s="68"/>
      <c r="E766" s="68"/>
      <c r="F766" s="84"/>
      <c r="G766" s="75"/>
      <c r="H766" s="75"/>
    </row>
    <row r="767" spans="1:8" s="46" customFormat="1" ht="15.75">
      <c r="D767" s="68"/>
      <c r="E767" s="68"/>
      <c r="F767" s="69"/>
      <c r="G767" s="81"/>
      <c r="H767" s="85"/>
    </row>
    <row r="768" spans="1:8" s="18" customFormat="1">
      <c r="A768" s="46"/>
      <c r="B768" s="46"/>
      <c r="C768" s="46"/>
      <c r="D768" s="68"/>
      <c r="E768" s="68"/>
      <c r="F768" s="69"/>
      <c r="G768" s="17"/>
      <c r="H768" s="17"/>
    </row>
    <row r="769" spans="1:6" s="18" customFormat="1">
      <c r="A769" s="17"/>
      <c r="B769" s="17"/>
      <c r="C769" s="17"/>
      <c r="D769" s="17"/>
      <c r="E769" s="17"/>
      <c r="F769" s="17"/>
    </row>
    <row r="770" spans="1:6" s="18" customFormat="1"/>
    <row r="771" spans="1:6" s="18" customFormat="1"/>
    <row r="772" spans="1:6" s="18" customFormat="1"/>
    <row r="773" spans="1:6" s="18" customFormat="1"/>
    <row r="774" spans="1:6" s="18" customFormat="1"/>
    <row r="775" spans="1:6" s="18" customFormat="1"/>
    <row r="776" spans="1:6" s="18" customFormat="1"/>
    <row r="777" spans="1:6" s="18" customFormat="1"/>
    <row r="778" spans="1:6" s="18" customFormat="1"/>
    <row r="779" spans="1:6" s="18" customFormat="1"/>
    <row r="780" spans="1:6" s="18" customFormat="1"/>
    <row r="781" spans="1:6" s="18" customFormat="1"/>
    <row r="782" spans="1:6" s="18" customFormat="1"/>
    <row r="783" spans="1:6" s="18" customFormat="1"/>
    <row r="784" spans="1:6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pans="1:6" s="18" customFormat="1"/>
    <row r="834" spans="1:6" s="18" customFormat="1"/>
    <row r="835" spans="1:6" s="18" customFormat="1"/>
    <row r="836" spans="1:6" s="18" customFormat="1"/>
    <row r="837" spans="1:6" s="18" customFormat="1"/>
    <row r="838" spans="1:6" s="18" customFormat="1"/>
    <row r="839" spans="1:6" s="18" customFormat="1"/>
    <row r="840" spans="1:6" s="18" customFormat="1"/>
    <row r="841" spans="1:6" s="18" customFormat="1"/>
    <row r="842" spans="1:6" s="18" customFormat="1"/>
    <row r="843" spans="1:6">
      <c r="A843" s="18"/>
      <c r="B843" s="18"/>
      <c r="C843" s="18"/>
      <c r="D843" s="18"/>
      <c r="E843" s="18"/>
      <c r="F843" s="18"/>
    </row>
  </sheetData>
  <mergeCells count="12">
    <mergeCell ref="B38:E38"/>
    <mergeCell ref="A1:F1"/>
    <mergeCell ref="A2:F2"/>
    <mergeCell ref="A3:F3"/>
    <mergeCell ref="A4:F4"/>
    <mergeCell ref="A5:A7"/>
    <mergeCell ref="B5:B7"/>
    <mergeCell ref="C5:C7"/>
    <mergeCell ref="D5:D7"/>
    <mergeCell ref="E5:F6"/>
    <mergeCell ref="B9:E9"/>
    <mergeCell ref="B16:E16"/>
  </mergeCells>
  <phoneticPr fontId="0" type="noConversion"/>
  <pageMargins left="0.45" right="0.19" top="0.32" bottom="0.4" header="0.23" footer="0.18"/>
  <pageSetup paperSize="9" orientation="portrait" r:id="rId1"/>
  <headerFooter alignWithMargins="0">
    <oddFooter>&amp;CPage&amp;P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BreakPreview" zoomScale="115" zoomScaleSheetLayoutView="115" workbookViewId="0">
      <selection activeCell="D11" sqref="D11"/>
    </sheetView>
  </sheetViews>
  <sheetFormatPr defaultColWidth="9.140625" defaultRowHeight="15.75"/>
  <cols>
    <col min="1" max="1" width="3.42578125" style="111" customWidth="1"/>
    <col min="2" max="2" width="47.7109375" style="111" customWidth="1"/>
    <col min="3" max="3" width="7.28515625" style="110" customWidth="1"/>
    <col min="4" max="4" width="11.28515625" style="110" customWidth="1"/>
    <col min="5" max="5" width="10.28515625" style="110" customWidth="1"/>
    <col min="6" max="6" width="15.28515625" style="110" customWidth="1"/>
    <col min="7" max="16384" width="9.140625" style="111"/>
  </cols>
  <sheetData>
    <row r="1" spans="1:6" ht="47.25" customHeight="1">
      <c r="A1" s="856" t="s">
        <v>361</v>
      </c>
      <c r="B1" s="856"/>
      <c r="C1" s="856"/>
      <c r="D1" s="856"/>
      <c r="E1" s="856"/>
      <c r="F1" s="856"/>
    </row>
    <row r="2" spans="1:6" ht="15.75" customHeight="1">
      <c r="A2" s="887" t="s">
        <v>1222</v>
      </c>
      <c r="B2" s="888"/>
      <c r="C2" s="888"/>
      <c r="D2" s="888"/>
      <c r="E2" s="888"/>
      <c r="F2" s="888"/>
    </row>
    <row r="3" spans="1:6">
      <c r="A3" s="893" t="s">
        <v>414</v>
      </c>
      <c r="B3" s="893"/>
      <c r="C3" s="893"/>
      <c r="D3" s="893"/>
      <c r="E3" s="893"/>
      <c r="F3" s="893"/>
    </row>
    <row r="4" spans="1:6">
      <c r="A4" s="892"/>
      <c r="B4" s="892"/>
      <c r="C4" s="892"/>
      <c r="D4" s="892"/>
      <c r="E4" s="892"/>
      <c r="F4" s="892"/>
    </row>
    <row r="5" spans="1:6" ht="24.7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</row>
    <row r="6" spans="1:6" ht="21.75" customHeight="1">
      <c r="A6" s="865"/>
      <c r="B6" s="868"/>
      <c r="C6" s="871"/>
      <c r="D6" s="871"/>
      <c r="E6" s="862"/>
      <c r="F6" s="863"/>
    </row>
    <row r="7" spans="1:6">
      <c r="A7" s="866"/>
      <c r="B7" s="869"/>
      <c r="C7" s="872"/>
      <c r="D7" s="872"/>
      <c r="E7" s="454" t="s">
        <v>365</v>
      </c>
      <c r="F7" s="455" t="s">
        <v>366</v>
      </c>
    </row>
    <row r="8" spans="1:6" ht="21.75" customHeight="1">
      <c r="A8" s="468">
        <v>1</v>
      </c>
      <c r="B8" s="470">
        <v>2</v>
      </c>
      <c r="C8" s="470">
        <v>3</v>
      </c>
      <c r="D8" s="471">
        <v>4</v>
      </c>
      <c r="E8" s="471">
        <v>5</v>
      </c>
      <c r="F8" s="471">
        <v>6</v>
      </c>
    </row>
    <row r="9" spans="1:6" ht="21.75" customHeight="1">
      <c r="A9" s="905" t="s">
        <v>484</v>
      </c>
      <c r="B9" s="906"/>
      <c r="C9" s="906"/>
      <c r="D9" s="906"/>
      <c r="E9" s="907"/>
      <c r="F9" s="493"/>
    </row>
    <row r="10" spans="1:6" ht="22.5" customHeight="1">
      <c r="A10" s="142">
        <v>1</v>
      </c>
      <c r="B10" s="473" t="s">
        <v>485</v>
      </c>
      <c r="C10" s="292" t="s">
        <v>389</v>
      </c>
      <c r="D10" s="160">
        <v>20</v>
      </c>
      <c r="E10" s="238"/>
      <c r="F10" s="159"/>
    </row>
    <row r="11" spans="1:6">
      <c r="A11" s="145">
        <v>2</v>
      </c>
      <c r="B11" s="474" t="s">
        <v>486</v>
      </c>
      <c r="C11" s="494" t="s">
        <v>135</v>
      </c>
      <c r="D11" s="199">
        <v>26</v>
      </c>
      <c r="E11" s="239"/>
      <c r="F11" s="159"/>
    </row>
    <row r="12" spans="1:6">
      <c r="A12" s="145">
        <v>3</v>
      </c>
      <c r="B12" s="516" t="s">
        <v>487</v>
      </c>
      <c r="C12" s="494" t="s">
        <v>135</v>
      </c>
      <c r="D12" s="148">
        <v>175</v>
      </c>
      <c r="E12" s="162"/>
      <c r="F12" s="159"/>
    </row>
    <row r="13" spans="1:6" ht="45.75">
      <c r="A13" s="145">
        <v>4</v>
      </c>
      <c r="B13" s="474" t="s">
        <v>488</v>
      </c>
      <c r="C13" s="485" t="s">
        <v>136</v>
      </c>
      <c r="D13" s="148">
        <v>40</v>
      </c>
      <c r="E13" s="239"/>
      <c r="F13" s="159"/>
    </row>
    <row r="14" spans="1:6" ht="21.75" customHeight="1">
      <c r="A14" s="115"/>
      <c r="B14" s="908" t="s">
        <v>489</v>
      </c>
      <c r="C14" s="909"/>
      <c r="D14" s="909"/>
      <c r="E14" s="910"/>
      <c r="F14" s="112"/>
    </row>
    <row r="15" spans="1:6" ht="30">
      <c r="A15" s="169">
        <v>1</v>
      </c>
      <c r="B15" s="517" t="s">
        <v>490</v>
      </c>
      <c r="C15" s="293" t="s">
        <v>19</v>
      </c>
      <c r="D15" s="150">
        <v>1.7470000000000001</v>
      </c>
      <c r="E15" s="198"/>
      <c r="F15" s="159"/>
    </row>
    <row r="16" spans="1:6" ht="30">
      <c r="A16" s="169">
        <v>2</v>
      </c>
      <c r="B16" s="518" t="s">
        <v>491</v>
      </c>
      <c r="C16" s="485" t="s">
        <v>136</v>
      </c>
      <c r="D16" s="150">
        <v>5.14</v>
      </c>
      <c r="E16" s="198"/>
      <c r="F16" s="159"/>
    </row>
    <row r="17" spans="1:6" ht="20.25" customHeight="1">
      <c r="A17" s="169"/>
      <c r="B17" s="519" t="s">
        <v>384</v>
      </c>
      <c r="C17" s="520" t="s">
        <v>35</v>
      </c>
      <c r="D17" s="195">
        <v>474.65</v>
      </c>
      <c r="E17" s="240"/>
      <c r="F17" s="159"/>
    </row>
    <row r="18" spans="1:6" ht="20.25" customHeight="1">
      <c r="A18" s="169">
        <v>3</v>
      </c>
      <c r="B18" s="521" t="s">
        <v>492</v>
      </c>
      <c r="C18" s="485" t="s">
        <v>136</v>
      </c>
      <c r="D18" s="195">
        <v>0.7</v>
      </c>
      <c r="E18" s="240"/>
      <c r="F18" s="159"/>
    </row>
    <row r="19" spans="1:6">
      <c r="A19" s="169">
        <v>4</v>
      </c>
      <c r="B19" s="521" t="s">
        <v>493</v>
      </c>
      <c r="C19" s="485" t="s">
        <v>136</v>
      </c>
      <c r="D19" s="196">
        <v>0.64</v>
      </c>
      <c r="E19" s="240"/>
      <c r="F19" s="159"/>
    </row>
    <row r="20" spans="1:6">
      <c r="A20" s="161">
        <v>5</v>
      </c>
      <c r="B20" s="522" t="s">
        <v>494</v>
      </c>
      <c r="C20" s="361" t="s">
        <v>451</v>
      </c>
      <c r="D20" s="158">
        <v>4</v>
      </c>
      <c r="E20" s="198"/>
      <c r="F20" s="159"/>
    </row>
    <row r="21" spans="1:6" ht="30">
      <c r="A21" s="161">
        <v>6</v>
      </c>
      <c r="B21" s="522" t="s">
        <v>495</v>
      </c>
      <c r="C21" s="361" t="s">
        <v>19</v>
      </c>
      <c r="D21" s="158">
        <v>1.1200000000000001</v>
      </c>
      <c r="E21" s="221"/>
      <c r="F21" s="159"/>
    </row>
    <row r="22" spans="1:6">
      <c r="A22" s="161">
        <v>7</v>
      </c>
      <c r="B22" s="522" t="s">
        <v>496</v>
      </c>
      <c r="C22" s="485" t="s">
        <v>136</v>
      </c>
      <c r="D22" s="158">
        <v>0.28999999999999998</v>
      </c>
      <c r="E22" s="221"/>
      <c r="F22" s="159"/>
    </row>
    <row r="23" spans="1:6" ht="20.25" customHeight="1">
      <c r="A23" s="169"/>
      <c r="B23" s="517" t="s">
        <v>497</v>
      </c>
      <c r="C23" s="523" t="s">
        <v>35</v>
      </c>
      <c r="D23" s="197">
        <v>4.22</v>
      </c>
      <c r="E23" s="224"/>
      <c r="F23" s="159"/>
    </row>
    <row r="24" spans="1:6" ht="20.25" customHeight="1">
      <c r="A24" s="169">
        <v>8</v>
      </c>
      <c r="B24" s="524" t="s">
        <v>498</v>
      </c>
      <c r="C24" s="494" t="s">
        <v>135</v>
      </c>
      <c r="D24" s="198">
        <v>9</v>
      </c>
      <c r="E24" s="198"/>
      <c r="F24" s="159"/>
    </row>
    <row r="25" spans="1:6" ht="20.25" customHeight="1">
      <c r="A25" s="169">
        <v>9</v>
      </c>
      <c r="B25" s="517" t="s">
        <v>499</v>
      </c>
      <c r="C25" s="494" t="s">
        <v>135</v>
      </c>
      <c r="D25" s="197">
        <v>22</v>
      </c>
      <c r="E25" s="224"/>
      <c r="F25" s="159"/>
    </row>
    <row r="26" spans="1:6" ht="20.25" customHeight="1">
      <c r="A26" s="169">
        <v>10</v>
      </c>
      <c r="B26" s="524" t="s">
        <v>500</v>
      </c>
      <c r="C26" s="494" t="s">
        <v>135</v>
      </c>
      <c r="D26" s="198">
        <v>22</v>
      </c>
      <c r="E26" s="198"/>
      <c r="F26" s="159"/>
    </row>
    <row r="27" spans="1:6" ht="20.25" customHeight="1">
      <c r="A27" s="161">
        <v>11</v>
      </c>
      <c r="B27" s="522" t="s">
        <v>501</v>
      </c>
      <c r="C27" s="525" t="s">
        <v>389</v>
      </c>
      <c r="D27" s="147">
        <v>18.5</v>
      </c>
      <c r="E27" s="162"/>
      <c r="F27" s="159"/>
    </row>
    <row r="28" spans="1:6" ht="30">
      <c r="A28" s="161">
        <v>12</v>
      </c>
      <c r="B28" s="522" t="s">
        <v>502</v>
      </c>
      <c r="C28" s="525" t="s">
        <v>503</v>
      </c>
      <c r="D28" s="160">
        <v>1</v>
      </c>
      <c r="E28" s="162"/>
      <c r="F28" s="159"/>
    </row>
    <row r="29" spans="1:6">
      <c r="A29" s="161">
        <v>13</v>
      </c>
      <c r="B29" s="522" t="s">
        <v>504</v>
      </c>
      <c r="C29" s="525" t="s">
        <v>451</v>
      </c>
      <c r="D29" s="147">
        <v>4</v>
      </c>
      <c r="E29" s="162"/>
      <c r="F29" s="159"/>
    </row>
    <row r="30" spans="1:6">
      <c r="A30" s="161">
        <v>14</v>
      </c>
      <c r="B30" s="522" t="s">
        <v>505</v>
      </c>
      <c r="C30" s="525" t="s">
        <v>451</v>
      </c>
      <c r="D30" s="147">
        <v>1</v>
      </c>
      <c r="E30" s="162"/>
      <c r="F30" s="159"/>
    </row>
    <row r="31" spans="1:6" ht="30">
      <c r="A31" s="161">
        <v>15</v>
      </c>
      <c r="B31" s="522" t="s">
        <v>506</v>
      </c>
      <c r="C31" s="525" t="s">
        <v>451</v>
      </c>
      <c r="D31" s="160">
        <v>4</v>
      </c>
      <c r="E31" s="162"/>
      <c r="F31" s="159"/>
    </row>
    <row r="32" spans="1:6" ht="30">
      <c r="A32" s="161">
        <v>16</v>
      </c>
      <c r="B32" s="522" t="s">
        <v>507</v>
      </c>
      <c r="C32" s="494" t="s">
        <v>135</v>
      </c>
      <c r="D32" s="147">
        <v>45.34</v>
      </c>
      <c r="E32" s="162"/>
      <c r="F32" s="159"/>
    </row>
    <row r="33" spans="1:6" ht="30">
      <c r="A33" s="161">
        <v>17</v>
      </c>
      <c r="B33" s="522" t="s">
        <v>508</v>
      </c>
      <c r="C33" s="494" t="s">
        <v>135</v>
      </c>
      <c r="D33" s="147">
        <v>175.13</v>
      </c>
      <c r="E33" s="162"/>
      <c r="F33" s="159"/>
    </row>
    <row r="34" spans="1:6" ht="26.25" customHeight="1">
      <c r="A34" s="113"/>
      <c r="B34" s="908" t="s">
        <v>81</v>
      </c>
      <c r="C34" s="909"/>
      <c r="D34" s="909"/>
      <c r="E34" s="910"/>
      <c r="F34" s="200"/>
    </row>
  </sheetData>
  <mergeCells count="12">
    <mergeCell ref="E5:F6"/>
    <mergeCell ref="A9:E9"/>
    <mergeCell ref="B34:E34"/>
    <mergeCell ref="B14:E14"/>
    <mergeCell ref="A1:F1"/>
    <mergeCell ref="A2:F2"/>
    <mergeCell ref="A3:F3"/>
    <mergeCell ref="A4:F4"/>
    <mergeCell ref="A5:A7"/>
    <mergeCell ref="B5:B7"/>
    <mergeCell ref="C5:C7"/>
    <mergeCell ref="D5:D7"/>
  </mergeCells>
  <phoneticPr fontId="0" type="noConversion"/>
  <pageMargins left="0.55000000000000004" right="0.24" top="0.33" bottom="0.33" header="0.19" footer="0.2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844"/>
  <sheetViews>
    <sheetView view="pageBreakPreview" zoomScale="130" zoomScaleSheetLayoutView="130" workbookViewId="0">
      <selection activeCell="A2" sqref="A2:F2"/>
    </sheetView>
  </sheetViews>
  <sheetFormatPr defaultColWidth="9.140625" defaultRowHeight="16.5"/>
  <cols>
    <col min="1" max="1" width="5.28515625" style="19" customWidth="1"/>
    <col min="2" max="2" width="51.7109375" style="19" customWidth="1"/>
    <col min="3" max="3" width="8.7109375" style="19" customWidth="1"/>
    <col min="4" max="4" width="9.5703125" style="19" customWidth="1"/>
    <col min="5" max="5" width="10.42578125" style="19" customWidth="1"/>
    <col min="6" max="6" width="15.42578125" style="19" customWidth="1"/>
    <col min="7" max="7" width="8.140625" style="19" customWidth="1"/>
    <col min="8" max="8" width="10.5703125" style="19" customWidth="1"/>
    <col min="9" max="16384" width="9.140625" style="19"/>
  </cols>
  <sheetData>
    <row r="1" spans="1:17" s="4" customFormat="1" ht="35.25" customHeight="1">
      <c r="A1" s="856" t="s">
        <v>361</v>
      </c>
      <c r="B1" s="856"/>
      <c r="C1" s="856"/>
      <c r="D1" s="856"/>
      <c r="E1" s="856"/>
      <c r="F1" s="856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 s="5" customFormat="1" ht="24.75" customHeight="1">
      <c r="A2" s="887" t="s">
        <v>1221</v>
      </c>
      <c r="B2" s="888"/>
      <c r="C2" s="888"/>
      <c r="D2" s="888"/>
      <c r="E2" s="888"/>
      <c r="F2" s="888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17.25" customHeight="1">
      <c r="A3" s="893" t="s">
        <v>414</v>
      </c>
      <c r="B3" s="893"/>
      <c r="C3" s="893"/>
      <c r="D3" s="893"/>
      <c r="E3" s="893"/>
      <c r="F3" s="893"/>
      <c r="G3" s="86"/>
      <c r="H3" s="11"/>
      <c r="I3" s="6"/>
      <c r="J3" s="6"/>
      <c r="K3" s="6"/>
      <c r="L3" s="6"/>
      <c r="M3" s="6"/>
      <c r="N3" s="6"/>
      <c r="O3" s="6"/>
      <c r="P3" s="6"/>
      <c r="Q3" s="6"/>
    </row>
    <row r="4" spans="1:17" s="5" customFormat="1" ht="27.75" customHeight="1">
      <c r="A4" s="892"/>
      <c r="B4" s="892"/>
      <c r="C4" s="892"/>
      <c r="D4" s="892"/>
      <c r="E4" s="892"/>
      <c r="F4" s="892"/>
      <c r="G4" s="12"/>
      <c r="H4" s="12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30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  <c r="G5" s="13"/>
      <c r="H5" s="13"/>
      <c r="I5" s="6"/>
      <c r="J5" s="6"/>
      <c r="K5" s="6"/>
      <c r="L5" s="6"/>
      <c r="M5" s="6"/>
      <c r="N5" s="6"/>
      <c r="O5" s="6"/>
      <c r="P5" s="6"/>
      <c r="Q5" s="6"/>
    </row>
    <row r="6" spans="1:17">
      <c r="A6" s="865"/>
      <c r="B6" s="868"/>
      <c r="C6" s="871"/>
      <c r="D6" s="871"/>
      <c r="E6" s="862"/>
      <c r="F6" s="863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</row>
    <row r="7" spans="1:17" ht="21" customHeight="1">
      <c r="A7" s="866"/>
      <c r="B7" s="869"/>
      <c r="C7" s="872"/>
      <c r="D7" s="872"/>
      <c r="E7" s="454" t="s">
        <v>365</v>
      </c>
      <c r="F7" s="455" t="s">
        <v>366</v>
      </c>
      <c r="G7" s="17"/>
      <c r="H7" s="17"/>
      <c r="I7" s="18"/>
      <c r="J7" s="18"/>
      <c r="K7" s="18"/>
      <c r="L7" s="18"/>
      <c r="M7" s="18"/>
      <c r="N7" s="18"/>
      <c r="O7" s="18"/>
      <c r="P7" s="18"/>
      <c r="Q7" s="18"/>
    </row>
    <row r="8" spans="1:17" s="22" customFormat="1" ht="21" customHeight="1">
      <c r="A8" s="468">
        <v>1</v>
      </c>
      <c r="B8" s="470">
        <v>2</v>
      </c>
      <c r="C8" s="470">
        <v>3</v>
      </c>
      <c r="D8" s="471">
        <v>4</v>
      </c>
      <c r="E8" s="471">
        <v>5</v>
      </c>
      <c r="F8" s="471">
        <v>6</v>
      </c>
      <c r="G8" s="88"/>
      <c r="H8" s="20"/>
      <c r="I8" s="21"/>
      <c r="J8" s="21"/>
      <c r="K8" s="21"/>
      <c r="L8" s="21"/>
      <c r="M8" s="21"/>
      <c r="N8" s="21"/>
      <c r="O8" s="21"/>
      <c r="P8" s="21"/>
      <c r="Q8" s="21"/>
    </row>
    <row r="9" spans="1:17" s="22" customFormat="1" ht="21" customHeight="1">
      <c r="A9" s="468"/>
      <c r="B9" s="894" t="s">
        <v>509</v>
      </c>
      <c r="C9" s="895"/>
      <c r="D9" s="895"/>
      <c r="E9" s="896"/>
      <c r="F9" s="471"/>
      <c r="G9" s="88"/>
      <c r="H9" s="20"/>
      <c r="I9" s="21"/>
      <c r="J9" s="21"/>
      <c r="K9" s="21"/>
      <c r="L9" s="21"/>
      <c r="M9" s="21"/>
      <c r="N9" s="21"/>
      <c r="O9" s="21"/>
      <c r="P9" s="21"/>
      <c r="Q9" s="21"/>
    </row>
    <row r="10" spans="1:17" s="22" customFormat="1" ht="36">
      <c r="A10" s="177">
        <v>1</v>
      </c>
      <c r="B10" s="374" t="s">
        <v>510</v>
      </c>
      <c r="C10" s="529" t="s">
        <v>389</v>
      </c>
      <c r="D10" s="174">
        <v>22</v>
      </c>
      <c r="E10" s="232"/>
      <c r="F10" s="186"/>
      <c r="G10" s="88"/>
      <c r="H10" s="20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2" customFormat="1" ht="15">
      <c r="A11" s="177">
        <f>A10+1</f>
        <v>2</v>
      </c>
      <c r="B11" s="474" t="s">
        <v>511</v>
      </c>
      <c r="C11" s="529" t="s">
        <v>136</v>
      </c>
      <c r="D11" s="176">
        <v>8.25</v>
      </c>
      <c r="E11" s="232"/>
      <c r="F11" s="186"/>
      <c r="G11" s="88"/>
      <c r="H11" s="20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36">
      <c r="A12" s="177">
        <f>A11+1</f>
        <v>3</v>
      </c>
      <c r="B12" s="374" t="s">
        <v>512</v>
      </c>
      <c r="C12" s="529" t="s">
        <v>513</v>
      </c>
      <c r="D12" s="176">
        <v>0.6</v>
      </c>
      <c r="E12" s="232"/>
      <c r="F12" s="186"/>
      <c r="G12" s="88"/>
      <c r="H12" s="20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36">
      <c r="A13" s="177">
        <f>A12+1</f>
        <v>4</v>
      </c>
      <c r="B13" s="374" t="s">
        <v>514</v>
      </c>
      <c r="C13" s="530" t="s">
        <v>136</v>
      </c>
      <c r="D13" s="176">
        <v>1.35</v>
      </c>
      <c r="E13" s="232"/>
      <c r="F13" s="186"/>
      <c r="G13" s="88"/>
      <c r="H13" s="20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18">
      <c r="A14" s="177">
        <f>A13+1</f>
        <v>5</v>
      </c>
      <c r="B14" s="374" t="s">
        <v>515</v>
      </c>
      <c r="C14" s="529" t="s">
        <v>513</v>
      </c>
      <c r="D14" s="190">
        <v>25</v>
      </c>
      <c r="E14" s="232"/>
      <c r="F14" s="186"/>
      <c r="G14" s="88"/>
      <c r="H14" s="20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30.75">
      <c r="A15" s="177">
        <f>A14+1</f>
        <v>6</v>
      </c>
      <c r="B15" s="474" t="s">
        <v>516</v>
      </c>
      <c r="C15" s="531" t="s">
        <v>513</v>
      </c>
      <c r="D15" s="176">
        <v>30</v>
      </c>
      <c r="E15" s="232"/>
      <c r="F15" s="186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2" customFormat="1" ht="21" customHeight="1">
      <c r="A16" s="912" t="s">
        <v>517</v>
      </c>
      <c r="B16" s="913"/>
      <c r="C16" s="913"/>
      <c r="D16" s="913"/>
      <c r="E16" s="914"/>
      <c r="F16" s="211"/>
      <c r="G16" s="88"/>
      <c r="H16" s="20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18">
      <c r="A17" s="178">
        <v>1</v>
      </c>
      <c r="B17" s="374" t="s">
        <v>518</v>
      </c>
      <c r="C17" s="526" t="s">
        <v>136</v>
      </c>
      <c r="D17" s="207">
        <v>0.6</v>
      </c>
      <c r="E17" s="232"/>
      <c r="F17" s="186"/>
      <c r="G17" s="88"/>
      <c r="H17" s="20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18">
      <c r="A18" s="178">
        <f>A17+1</f>
        <v>2</v>
      </c>
      <c r="B18" s="374" t="s">
        <v>519</v>
      </c>
      <c r="C18" s="526" t="s">
        <v>136</v>
      </c>
      <c r="D18" s="207">
        <v>0.4</v>
      </c>
      <c r="E18" s="232"/>
      <c r="F18" s="186"/>
      <c r="G18" s="88"/>
      <c r="H18" s="20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8">
      <c r="A19" s="178">
        <f>A18+1</f>
        <v>3</v>
      </c>
      <c r="B19" s="380" t="s">
        <v>520</v>
      </c>
      <c r="C19" s="527" t="s">
        <v>136</v>
      </c>
      <c r="D19" s="207">
        <v>0.6</v>
      </c>
      <c r="E19" s="232"/>
      <c r="F19" s="186"/>
      <c r="G19" s="88"/>
      <c r="H19" s="20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2" customFormat="1" ht="36">
      <c r="A20" s="178">
        <f>A19+1</f>
        <v>4</v>
      </c>
      <c r="B20" s="380" t="s">
        <v>521</v>
      </c>
      <c r="C20" s="527" t="s">
        <v>136</v>
      </c>
      <c r="D20" s="207">
        <v>1.35</v>
      </c>
      <c r="E20" s="222"/>
      <c r="F20" s="186"/>
      <c r="G20" s="88"/>
      <c r="H20" s="20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22" customFormat="1" ht="15">
      <c r="A21" s="183">
        <f>A20+0.1</f>
        <v>4.0999999999999996</v>
      </c>
      <c r="B21" s="532" t="s">
        <v>522</v>
      </c>
      <c r="C21" s="528" t="s">
        <v>513</v>
      </c>
      <c r="D21" s="208">
        <v>0.04</v>
      </c>
      <c r="E21" s="237"/>
      <c r="F21" s="186"/>
      <c r="G21" s="88"/>
      <c r="H21" s="20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18">
      <c r="A22" s="178">
        <v>5</v>
      </c>
      <c r="B22" s="380" t="s">
        <v>523</v>
      </c>
      <c r="C22" s="527" t="s">
        <v>136</v>
      </c>
      <c r="D22" s="207">
        <v>6</v>
      </c>
      <c r="E22" s="222"/>
      <c r="F22" s="186"/>
      <c r="G22" s="88"/>
      <c r="H22" s="20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15">
      <c r="A23" s="183">
        <f>A22+0.1</f>
        <v>5.0999999999999996</v>
      </c>
      <c r="B23" s="532" t="s">
        <v>524</v>
      </c>
      <c r="C23" s="528" t="s">
        <v>513</v>
      </c>
      <c r="D23" s="208">
        <v>5.2999999999999999E-2</v>
      </c>
      <c r="E23" s="237"/>
      <c r="F23" s="186"/>
      <c r="G23" s="88"/>
      <c r="H23" s="20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2" customFormat="1" ht="15">
      <c r="A24" s="183">
        <f>A23+0.1</f>
        <v>5.1999999999999993</v>
      </c>
      <c r="B24" s="532" t="s">
        <v>522</v>
      </c>
      <c r="C24" s="528" t="s">
        <v>513</v>
      </c>
      <c r="D24" s="208">
        <v>0.253</v>
      </c>
      <c r="E24" s="237"/>
      <c r="F24" s="186"/>
      <c r="G24" s="88"/>
      <c r="H24" s="20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22" customFormat="1" ht="18">
      <c r="A25" s="183">
        <f>A24+0.1</f>
        <v>5.2999999999999989</v>
      </c>
      <c r="B25" s="380" t="s">
        <v>525</v>
      </c>
      <c r="C25" s="528" t="s">
        <v>513</v>
      </c>
      <c r="D25" s="207">
        <v>9.6199999999999994E-2</v>
      </c>
      <c r="E25" s="232"/>
      <c r="F25" s="186"/>
      <c r="G25" s="88"/>
      <c r="H25" s="20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2" customFormat="1" ht="36">
      <c r="A26" s="212">
        <v>6</v>
      </c>
      <c r="B26" s="380" t="s">
        <v>526</v>
      </c>
      <c r="C26" s="528" t="s">
        <v>446</v>
      </c>
      <c r="D26" s="207">
        <v>0.08</v>
      </c>
      <c r="E26" s="232"/>
      <c r="F26" s="186"/>
      <c r="G26" s="88"/>
      <c r="H26" s="20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18">
      <c r="A27" s="178">
        <f t="shared" ref="A27:A37" si="0">A26+1</f>
        <v>7</v>
      </c>
      <c r="B27" s="380" t="s">
        <v>501</v>
      </c>
      <c r="C27" s="527" t="s">
        <v>135</v>
      </c>
      <c r="D27" s="209">
        <v>20</v>
      </c>
      <c r="E27" s="232"/>
      <c r="F27" s="186"/>
      <c r="G27" s="88"/>
      <c r="H27" s="20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18">
      <c r="A28" s="178">
        <f t="shared" si="0"/>
        <v>8</v>
      </c>
      <c r="B28" s="380" t="s">
        <v>527</v>
      </c>
      <c r="C28" s="527" t="s">
        <v>451</v>
      </c>
      <c r="D28" s="207">
        <v>4</v>
      </c>
      <c r="E28" s="232"/>
      <c r="F28" s="186"/>
      <c r="G28" s="88"/>
      <c r="H28" s="20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22" customFormat="1" ht="36">
      <c r="A29" s="178">
        <f t="shared" si="0"/>
        <v>9</v>
      </c>
      <c r="B29" s="380" t="s">
        <v>528</v>
      </c>
      <c r="C29" s="527" t="s">
        <v>503</v>
      </c>
      <c r="D29" s="207">
        <v>1</v>
      </c>
      <c r="E29" s="222"/>
      <c r="F29" s="186"/>
      <c r="G29" s="88"/>
      <c r="H29" s="20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2" customFormat="1" ht="18">
      <c r="A30" s="178">
        <f t="shared" si="0"/>
        <v>10</v>
      </c>
      <c r="B30" s="533" t="s">
        <v>529</v>
      </c>
      <c r="C30" s="534" t="s">
        <v>135</v>
      </c>
      <c r="D30" s="209">
        <v>2</v>
      </c>
      <c r="E30" s="222"/>
      <c r="F30" s="186"/>
      <c r="G30" s="88"/>
      <c r="H30" s="20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22" customFormat="1" ht="36">
      <c r="A31" s="178">
        <f t="shared" si="0"/>
        <v>11</v>
      </c>
      <c r="B31" s="533" t="s">
        <v>530</v>
      </c>
      <c r="C31" s="534" t="s">
        <v>135</v>
      </c>
      <c r="D31" s="209">
        <v>32</v>
      </c>
      <c r="E31" s="222"/>
      <c r="F31" s="186"/>
      <c r="G31" s="88"/>
      <c r="H31" s="20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22" customFormat="1" ht="54">
      <c r="A32" s="178">
        <f t="shared" si="0"/>
        <v>12</v>
      </c>
      <c r="B32" s="374" t="s">
        <v>531</v>
      </c>
      <c r="C32" s="526" t="s">
        <v>135</v>
      </c>
      <c r="D32" s="207">
        <v>13.5</v>
      </c>
      <c r="E32" s="232"/>
      <c r="F32" s="186"/>
      <c r="G32" s="88"/>
      <c r="H32" s="20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22" customFormat="1" ht="54">
      <c r="A33" s="178">
        <f t="shared" si="0"/>
        <v>13</v>
      </c>
      <c r="B33" s="374" t="s">
        <v>532</v>
      </c>
      <c r="C33" s="526" t="s">
        <v>135</v>
      </c>
      <c r="D33" s="207">
        <v>38.5</v>
      </c>
      <c r="E33" s="232"/>
      <c r="F33" s="186"/>
      <c r="G33" s="88"/>
      <c r="H33" s="20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26" customFormat="1" ht="36">
      <c r="A34" s="178">
        <f t="shared" si="0"/>
        <v>14</v>
      </c>
      <c r="B34" s="380" t="s">
        <v>533</v>
      </c>
      <c r="C34" s="528" t="s">
        <v>534</v>
      </c>
      <c r="D34" s="207">
        <v>6.1999999999999998E-3</v>
      </c>
      <c r="E34" s="232"/>
      <c r="F34" s="186"/>
      <c r="G34" s="89"/>
      <c r="H34" s="24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26" customFormat="1" ht="36">
      <c r="A35" s="178">
        <f t="shared" si="0"/>
        <v>15</v>
      </c>
      <c r="B35" s="374" t="s">
        <v>535</v>
      </c>
      <c r="C35" s="528" t="s">
        <v>513</v>
      </c>
      <c r="D35" s="207">
        <v>0.6</v>
      </c>
      <c r="E35" s="232"/>
      <c r="F35" s="186"/>
      <c r="G35" s="89"/>
      <c r="H35" s="24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22" customFormat="1" ht="36">
      <c r="A36" s="178">
        <f t="shared" si="0"/>
        <v>16</v>
      </c>
      <c r="B36" s="374" t="s">
        <v>536</v>
      </c>
      <c r="C36" s="526" t="s">
        <v>389</v>
      </c>
      <c r="D36" s="210">
        <v>60</v>
      </c>
      <c r="E36" s="232"/>
      <c r="F36" s="186"/>
      <c r="G36" s="88"/>
      <c r="H36" s="20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22" customFormat="1" ht="18">
      <c r="A37" s="178">
        <f t="shared" si="0"/>
        <v>17</v>
      </c>
      <c r="B37" s="374" t="s">
        <v>537</v>
      </c>
      <c r="C37" s="390" t="s">
        <v>451</v>
      </c>
      <c r="D37" s="210">
        <v>5</v>
      </c>
      <c r="E37" s="232"/>
      <c r="F37" s="186"/>
      <c r="G37" s="88"/>
      <c r="H37" s="20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22" customFormat="1" ht="24" customHeight="1">
      <c r="A38" s="206"/>
      <c r="B38" s="911" t="s">
        <v>81</v>
      </c>
      <c r="C38" s="899"/>
      <c r="D38" s="899"/>
      <c r="E38" s="900"/>
      <c r="F38" s="193"/>
      <c r="G38" s="88"/>
      <c r="H38" s="20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37" customFormat="1">
      <c r="A39" s="29"/>
      <c r="B39" s="29"/>
      <c r="C39" s="29"/>
      <c r="D39" s="29"/>
      <c r="E39" s="29"/>
      <c r="F39" s="36"/>
      <c r="G39" s="40"/>
      <c r="H39" s="42"/>
    </row>
    <row r="40" spans="1:17" s="37" customFormat="1" ht="15.75">
      <c r="A40" s="13"/>
      <c r="D40" s="38"/>
      <c r="E40" s="38"/>
      <c r="F40" s="39"/>
      <c r="G40" s="40"/>
      <c r="H40" s="42"/>
    </row>
    <row r="41" spans="1:17" s="37" customFormat="1" ht="15.75">
      <c r="A41" s="13"/>
      <c r="D41" s="38"/>
      <c r="E41" s="38"/>
      <c r="F41" s="43"/>
      <c r="G41" s="40"/>
      <c r="H41" s="42"/>
    </row>
    <row r="42" spans="1:17" s="37" customFormat="1" ht="15.75">
      <c r="A42" s="13"/>
      <c r="D42" s="38"/>
      <c r="E42" s="38"/>
      <c r="F42" s="39"/>
      <c r="G42" s="40"/>
      <c r="H42" s="42"/>
    </row>
    <row r="43" spans="1:17" s="37" customFormat="1" ht="15.75">
      <c r="A43" s="13"/>
      <c r="D43" s="38"/>
      <c r="E43" s="38"/>
      <c r="F43" s="39"/>
      <c r="G43" s="40"/>
      <c r="H43" s="42"/>
    </row>
    <row r="44" spans="1:17" s="37" customFormat="1" ht="15.75">
      <c r="A44" s="13"/>
      <c r="D44" s="38"/>
      <c r="E44" s="38"/>
      <c r="F44" s="43"/>
      <c r="G44" s="40"/>
      <c r="H44" s="42"/>
    </row>
    <row r="45" spans="1:17" s="37" customFormat="1" ht="15.75">
      <c r="A45" s="13"/>
      <c r="D45" s="38"/>
      <c r="E45" s="38"/>
      <c r="F45" s="39"/>
      <c r="G45" s="40"/>
      <c r="H45" s="42"/>
    </row>
    <row r="46" spans="1:17" s="49" customFormat="1" ht="15.75">
      <c r="A46" s="13"/>
      <c r="B46" s="37"/>
      <c r="C46" s="37"/>
      <c r="D46" s="38"/>
      <c r="E46" s="38"/>
      <c r="F46" s="39"/>
      <c r="G46" s="46"/>
      <c r="H46" s="48"/>
    </row>
    <row r="47" spans="1:17" s="49" customFormat="1" ht="15.75">
      <c r="A47" s="45"/>
      <c r="B47" s="46"/>
      <c r="C47" s="46"/>
      <c r="D47" s="47"/>
      <c r="E47" s="47"/>
      <c r="F47" s="45"/>
      <c r="G47" s="46"/>
      <c r="H47" s="46"/>
    </row>
    <row r="48" spans="1:17" s="37" customFormat="1" ht="15.75">
      <c r="A48" s="45"/>
      <c r="B48" s="46"/>
      <c r="C48" s="46"/>
      <c r="D48" s="47"/>
      <c r="E48" s="47"/>
      <c r="F48" s="45"/>
      <c r="G48" s="40"/>
      <c r="H48" s="42"/>
    </row>
    <row r="49" spans="1:8" s="37" customFormat="1" ht="15.75">
      <c r="A49" s="13"/>
      <c r="D49" s="38"/>
      <c r="E49" s="38"/>
      <c r="F49" s="39"/>
      <c r="G49" s="40"/>
      <c r="H49" s="42"/>
    </row>
    <row r="50" spans="1:8" s="37" customFormat="1" ht="15.75">
      <c r="A50" s="13"/>
      <c r="D50" s="38"/>
      <c r="E50" s="38"/>
      <c r="F50" s="39"/>
      <c r="G50" s="40"/>
      <c r="H50" s="42"/>
    </row>
    <row r="51" spans="1:8" s="49" customFormat="1" ht="15.75">
      <c r="A51" s="13"/>
      <c r="B51" s="37"/>
      <c r="C51" s="37"/>
      <c r="D51" s="38"/>
      <c r="E51" s="38"/>
      <c r="F51" s="39"/>
      <c r="G51" s="46"/>
      <c r="H51" s="48"/>
    </row>
    <row r="52" spans="1:8" s="49" customFormat="1" ht="15.75">
      <c r="A52" s="45"/>
      <c r="B52" s="46"/>
      <c r="C52" s="46"/>
      <c r="D52" s="47"/>
      <c r="E52" s="47"/>
      <c r="F52" s="45"/>
      <c r="G52" s="46"/>
      <c r="H52" s="46"/>
    </row>
    <row r="53" spans="1:8" s="3" customFormat="1">
      <c r="A53" s="45"/>
      <c r="B53" s="46"/>
      <c r="C53" s="46"/>
      <c r="D53" s="47"/>
      <c r="E53" s="47"/>
      <c r="F53" s="45"/>
      <c r="G53" s="51"/>
      <c r="H53" s="51"/>
    </row>
    <row r="54" spans="1:8" s="3" customFormat="1">
      <c r="A54" s="50"/>
      <c r="B54" s="51"/>
      <c r="C54" s="51"/>
      <c r="D54" s="50"/>
      <c r="E54" s="50"/>
      <c r="F54" s="52"/>
      <c r="G54" s="53"/>
      <c r="H54" s="57"/>
    </row>
    <row r="55" spans="1:8" s="3" customFormat="1">
      <c r="A55" s="50"/>
      <c r="B55" s="51"/>
      <c r="C55" s="51"/>
      <c r="D55" s="55"/>
      <c r="E55" s="55"/>
      <c r="F55" s="56"/>
      <c r="G55" s="54"/>
      <c r="H55" s="54"/>
    </row>
    <row r="56" spans="1:8" s="3" customFormat="1">
      <c r="A56" s="50"/>
      <c r="B56" s="51"/>
      <c r="C56" s="51"/>
      <c r="D56" s="58"/>
      <c r="E56" s="58"/>
      <c r="F56" s="53"/>
      <c r="G56" s="54"/>
      <c r="H56" s="54"/>
    </row>
    <row r="57" spans="1:8" s="3" customFormat="1">
      <c r="A57" s="50"/>
      <c r="B57" s="51"/>
      <c r="C57" s="51"/>
      <c r="D57" s="51"/>
      <c r="E57" s="58"/>
      <c r="F57" s="53"/>
      <c r="G57" s="53"/>
      <c r="H57" s="59"/>
    </row>
    <row r="58" spans="1:8" s="3" customFormat="1">
      <c r="A58" s="50"/>
      <c r="B58" s="51"/>
      <c r="C58" s="51"/>
      <c r="D58" s="54"/>
      <c r="E58" s="58"/>
      <c r="F58" s="53"/>
      <c r="G58" s="53"/>
      <c r="H58" s="59"/>
    </row>
    <row r="59" spans="1:8" s="3" customFormat="1">
      <c r="A59" s="50"/>
      <c r="B59" s="51"/>
      <c r="C59" s="51"/>
      <c r="D59" s="60"/>
      <c r="E59" s="58"/>
      <c r="F59" s="53"/>
      <c r="G59" s="53"/>
      <c r="H59" s="59"/>
    </row>
    <row r="60" spans="1:8" s="3" customFormat="1">
      <c r="A60" s="50"/>
      <c r="B60" s="51"/>
      <c r="C60" s="51"/>
      <c r="D60" s="51"/>
      <c r="E60" s="58"/>
      <c r="F60" s="53"/>
      <c r="G60" s="53"/>
      <c r="H60" s="59"/>
    </row>
    <row r="61" spans="1:8" s="37" customFormat="1" ht="15.75">
      <c r="A61" s="50"/>
      <c r="B61" s="51"/>
      <c r="C61" s="51"/>
      <c r="D61" s="58"/>
      <c r="E61" s="58"/>
      <c r="F61" s="53"/>
      <c r="G61" s="40"/>
      <c r="H61" s="42"/>
    </row>
    <row r="62" spans="1:8" s="51" customFormat="1" ht="15.75">
      <c r="A62" s="13"/>
      <c r="B62" s="37"/>
      <c r="C62" s="37"/>
      <c r="D62" s="61"/>
      <c r="E62" s="61"/>
      <c r="F62" s="62"/>
      <c r="G62" s="53"/>
      <c r="H62" s="54"/>
    </row>
    <row r="63" spans="1:8" s="51" customFormat="1" ht="15.75">
      <c r="A63" s="50"/>
      <c r="D63" s="58"/>
      <c r="E63" s="58"/>
      <c r="F63" s="54"/>
      <c r="G63" s="53"/>
      <c r="H63" s="57"/>
    </row>
    <row r="64" spans="1:8" s="51" customFormat="1" ht="15.75">
      <c r="A64" s="50"/>
      <c r="D64" s="58"/>
      <c r="E64" s="58"/>
      <c r="F64" s="54"/>
      <c r="G64" s="54"/>
      <c r="H64" s="54"/>
    </row>
    <row r="65" spans="1:8" s="51" customFormat="1" ht="15.75">
      <c r="A65" s="50"/>
      <c r="D65" s="58"/>
      <c r="E65" s="58"/>
      <c r="F65" s="53"/>
      <c r="G65" s="53"/>
      <c r="H65" s="59"/>
    </row>
    <row r="66" spans="1:8" s="63" customFormat="1" ht="15.75">
      <c r="A66" s="50"/>
      <c r="B66" s="51"/>
      <c r="C66" s="51"/>
      <c r="D66" s="58"/>
      <c r="E66" s="58"/>
      <c r="F66" s="53"/>
      <c r="G66" s="53"/>
      <c r="H66" s="53"/>
    </row>
    <row r="67" spans="1:8" s="63" customFormat="1" ht="15.75">
      <c r="A67" s="50"/>
      <c r="B67" s="51"/>
      <c r="C67" s="51"/>
      <c r="D67" s="58"/>
      <c r="E67" s="58"/>
      <c r="F67" s="54"/>
      <c r="G67" s="53"/>
      <c r="H67" s="54"/>
    </row>
    <row r="68" spans="1:8" s="63" customFormat="1" ht="15.75">
      <c r="A68" s="50"/>
      <c r="B68" s="51"/>
      <c r="C68" s="51"/>
      <c r="D68" s="54"/>
      <c r="E68" s="58"/>
      <c r="F68" s="54"/>
      <c r="G68" s="51"/>
      <c r="H68" s="54"/>
    </row>
    <row r="69" spans="1:8" s="63" customFormat="1" ht="15.75">
      <c r="A69" s="50"/>
      <c r="B69" s="51"/>
      <c r="C69" s="51"/>
      <c r="D69" s="58"/>
      <c r="E69" s="58"/>
      <c r="F69" s="54"/>
      <c r="G69" s="53"/>
      <c r="H69" s="54"/>
    </row>
    <row r="70" spans="1:8" s="51" customFormat="1" ht="15.75">
      <c r="A70" s="50"/>
      <c r="D70" s="54"/>
      <c r="E70" s="58"/>
      <c r="F70" s="54"/>
      <c r="G70" s="53"/>
      <c r="H70" s="57"/>
    </row>
    <row r="71" spans="1:8" s="51" customFormat="1" ht="15.75">
      <c r="A71" s="50"/>
      <c r="D71" s="58"/>
      <c r="E71" s="58"/>
      <c r="F71" s="53"/>
      <c r="G71" s="53"/>
      <c r="H71" s="57"/>
    </row>
    <row r="72" spans="1:8" s="51" customFormat="1" ht="15.75">
      <c r="A72" s="50"/>
      <c r="D72" s="58"/>
      <c r="E72" s="58"/>
      <c r="F72" s="54"/>
      <c r="G72" s="54"/>
      <c r="H72" s="54"/>
    </row>
    <row r="73" spans="1:8" s="51" customFormat="1" ht="15.75">
      <c r="A73" s="50"/>
      <c r="D73" s="58"/>
      <c r="E73" s="58"/>
      <c r="F73" s="53"/>
      <c r="G73" s="53"/>
      <c r="H73" s="59"/>
    </row>
    <row r="74" spans="1:8" s="51" customFormat="1" ht="15.75">
      <c r="A74" s="50"/>
      <c r="D74" s="58"/>
      <c r="E74" s="58"/>
      <c r="F74" s="53"/>
      <c r="G74" s="53"/>
      <c r="H74" s="59"/>
    </row>
    <row r="75" spans="1:8" s="51" customFormat="1" ht="15.75">
      <c r="A75" s="50"/>
      <c r="D75" s="58"/>
      <c r="E75" s="58"/>
      <c r="F75" s="53"/>
    </row>
    <row r="76" spans="1:8" s="51" customFormat="1" ht="15.75">
      <c r="A76" s="50"/>
      <c r="D76" s="58"/>
      <c r="E76" s="58"/>
      <c r="F76" s="53"/>
    </row>
    <row r="77" spans="1:8" s="51" customFormat="1" ht="15.75">
      <c r="A77" s="50"/>
      <c r="D77" s="58"/>
      <c r="E77" s="58"/>
      <c r="F77" s="53"/>
      <c r="G77" s="53"/>
      <c r="H77" s="57"/>
    </row>
    <row r="78" spans="1:8" s="51" customFormat="1" ht="15.75">
      <c r="A78" s="50"/>
      <c r="D78" s="58"/>
      <c r="E78" s="58"/>
      <c r="F78" s="54"/>
      <c r="G78" s="54"/>
      <c r="H78" s="54"/>
    </row>
    <row r="79" spans="1:8" s="51" customFormat="1" ht="15.75">
      <c r="A79" s="50"/>
      <c r="D79" s="64"/>
      <c r="E79" s="58"/>
      <c r="F79" s="53"/>
      <c r="G79" s="53"/>
      <c r="H79" s="59"/>
    </row>
    <row r="80" spans="1:8" s="51" customFormat="1" ht="15.75">
      <c r="A80" s="50"/>
      <c r="D80" s="58"/>
      <c r="E80" s="58"/>
      <c r="F80" s="53"/>
      <c r="G80" s="53"/>
      <c r="H80" s="59"/>
    </row>
    <row r="81" spans="1:8" s="51" customFormat="1" ht="15.75">
      <c r="A81" s="50"/>
      <c r="D81" s="58"/>
      <c r="E81" s="58"/>
      <c r="F81" s="53"/>
      <c r="G81" s="53"/>
      <c r="H81" s="59"/>
    </row>
    <row r="82" spans="1:8" s="51" customFormat="1" ht="15.75">
      <c r="A82" s="50"/>
      <c r="D82" s="58"/>
      <c r="E82" s="58"/>
      <c r="F82" s="53"/>
      <c r="G82" s="53"/>
      <c r="H82" s="54"/>
    </row>
    <row r="83" spans="1:8" s="51" customFormat="1" ht="16.5" customHeight="1">
      <c r="A83" s="50"/>
      <c r="D83" s="58"/>
      <c r="E83" s="58"/>
      <c r="F83" s="53"/>
      <c r="G83" s="53"/>
      <c r="H83" s="54"/>
    </row>
    <row r="84" spans="1:8" s="51" customFormat="1" ht="16.5" customHeight="1">
      <c r="A84" s="50"/>
      <c r="D84" s="58"/>
      <c r="E84" s="58"/>
      <c r="F84" s="53"/>
      <c r="G84" s="53"/>
      <c r="H84" s="54"/>
    </row>
    <row r="85" spans="1:8" s="51" customFormat="1" ht="15.75">
      <c r="A85" s="50"/>
      <c r="D85" s="58"/>
      <c r="E85" s="58"/>
      <c r="F85" s="54"/>
      <c r="H85" s="54"/>
    </row>
    <row r="86" spans="1:8" s="51" customFormat="1" ht="15.75">
      <c r="A86" s="50"/>
      <c r="D86" s="64"/>
      <c r="E86" s="58"/>
      <c r="F86" s="53"/>
      <c r="G86" s="53"/>
      <c r="H86" s="57"/>
    </row>
    <row r="87" spans="1:8" s="51" customFormat="1" ht="15.75">
      <c r="A87" s="50"/>
      <c r="D87" s="58"/>
      <c r="E87" s="58"/>
      <c r="F87" s="53"/>
      <c r="G87" s="53"/>
      <c r="H87" s="57"/>
    </row>
    <row r="88" spans="1:8" s="51" customFormat="1" ht="15.75">
      <c r="A88" s="50"/>
      <c r="D88" s="58"/>
      <c r="E88" s="58"/>
      <c r="F88" s="54"/>
      <c r="G88" s="53"/>
      <c r="H88" s="57"/>
    </row>
    <row r="89" spans="1:8" s="51" customFormat="1" ht="15.75">
      <c r="A89" s="50"/>
      <c r="D89" s="58"/>
      <c r="E89" s="58"/>
      <c r="F89" s="53"/>
      <c r="G89" s="53"/>
      <c r="H89" s="57"/>
    </row>
    <row r="90" spans="1:8" s="51" customFormat="1" ht="15.75">
      <c r="D90" s="58"/>
      <c r="E90" s="58"/>
      <c r="F90" s="53"/>
      <c r="G90" s="53"/>
      <c r="H90" s="57"/>
    </row>
    <row r="91" spans="1:8" s="63" customFormat="1" ht="15.75">
      <c r="A91" s="51"/>
      <c r="B91" s="51"/>
      <c r="C91" s="51"/>
      <c r="D91" s="64"/>
      <c r="E91" s="58"/>
      <c r="F91" s="53"/>
      <c r="G91" s="51"/>
      <c r="H91" s="51"/>
    </row>
    <row r="92" spans="1:8" s="63" customFormat="1" ht="15.75">
      <c r="A92" s="51"/>
      <c r="B92" s="51"/>
      <c r="C92" s="51"/>
      <c r="D92" s="58"/>
      <c r="E92" s="58"/>
      <c r="F92" s="53"/>
      <c r="G92" s="53"/>
      <c r="H92" s="57"/>
    </row>
    <row r="93" spans="1:8" s="63" customFormat="1" ht="15.75">
      <c r="A93" s="51"/>
      <c r="B93" s="51"/>
      <c r="C93" s="51"/>
      <c r="D93" s="58"/>
      <c r="E93" s="58"/>
      <c r="F93" s="54"/>
      <c r="G93" s="53"/>
      <c r="H93" s="59"/>
    </row>
    <row r="94" spans="1:8" s="63" customFormat="1" ht="15.75">
      <c r="A94" s="51"/>
      <c r="B94" s="51"/>
      <c r="C94" s="51"/>
      <c r="D94" s="58"/>
      <c r="E94" s="58"/>
      <c r="F94" s="53"/>
      <c r="G94" s="53"/>
      <c r="H94" s="54"/>
    </row>
    <row r="95" spans="1:8" s="63" customFormat="1" ht="15.75">
      <c r="A95" s="51"/>
      <c r="B95" s="51"/>
      <c r="C95" s="51"/>
      <c r="D95" s="64"/>
      <c r="E95" s="58"/>
      <c r="F95" s="53"/>
      <c r="G95" s="51"/>
      <c r="H95" s="51"/>
    </row>
    <row r="96" spans="1:8" s="63" customFormat="1" ht="15.75">
      <c r="A96" s="51"/>
      <c r="B96" s="51"/>
      <c r="C96" s="51"/>
      <c r="D96" s="58"/>
      <c r="E96" s="58"/>
      <c r="F96" s="53"/>
      <c r="G96" s="53"/>
      <c r="H96" s="57"/>
    </row>
    <row r="97" spans="1:8" s="51" customFormat="1" ht="15.75">
      <c r="D97" s="58"/>
      <c r="E97" s="58"/>
      <c r="F97" s="54"/>
      <c r="G97" s="53"/>
      <c r="H97" s="59"/>
    </row>
    <row r="98" spans="1:8" s="63" customFormat="1" ht="15.75">
      <c r="A98" s="51"/>
      <c r="B98" s="51"/>
      <c r="C98" s="51"/>
      <c r="D98" s="58"/>
      <c r="E98" s="58"/>
      <c r="F98" s="53"/>
      <c r="G98" s="53"/>
      <c r="H98" s="59"/>
    </row>
    <row r="99" spans="1:8" s="37" customFormat="1" ht="16.5" customHeight="1">
      <c r="A99" s="51"/>
      <c r="B99" s="51"/>
      <c r="C99" s="51"/>
      <c r="D99" s="64"/>
      <c r="E99" s="58"/>
      <c r="F99" s="53"/>
      <c r="G99" s="40"/>
      <c r="H99" s="42"/>
    </row>
    <row r="100" spans="1:8" s="37" customFormat="1" ht="15.75">
      <c r="D100" s="61"/>
      <c r="E100" s="61"/>
      <c r="F100" s="62"/>
      <c r="G100" s="40"/>
      <c r="H100" s="42"/>
    </row>
    <row r="101" spans="1:8" s="37" customFormat="1" ht="15.75">
      <c r="D101" s="61"/>
      <c r="E101" s="61"/>
      <c r="F101" s="40"/>
      <c r="G101" s="40"/>
      <c r="H101" s="42"/>
    </row>
    <row r="102" spans="1:8" s="37" customFormat="1" ht="15.75">
      <c r="D102" s="61"/>
      <c r="E102" s="61"/>
      <c r="F102" s="40"/>
      <c r="G102" s="40"/>
      <c r="H102" s="42"/>
    </row>
    <row r="103" spans="1:8" s="67" customFormat="1" ht="15.75">
      <c r="A103" s="37"/>
      <c r="B103" s="37"/>
      <c r="C103" s="37"/>
      <c r="D103" s="61"/>
      <c r="E103" s="61"/>
      <c r="F103" s="40"/>
      <c r="G103" s="90"/>
      <c r="H103" s="62"/>
    </row>
    <row r="104" spans="1:8" s="63" customFormat="1" ht="15.75">
      <c r="A104" s="37"/>
      <c r="B104" s="37"/>
      <c r="C104" s="65"/>
      <c r="D104" s="66"/>
      <c r="E104" s="66"/>
      <c r="F104" s="62"/>
      <c r="G104" s="53"/>
      <c r="H104" s="54"/>
    </row>
    <row r="105" spans="1:8" s="63" customFormat="1" ht="15.75">
      <c r="A105" s="51"/>
      <c r="B105" s="51"/>
      <c r="C105" s="44"/>
      <c r="D105" s="58"/>
      <c r="E105" s="58"/>
      <c r="F105" s="54"/>
      <c r="G105" s="51"/>
      <c r="H105" s="54"/>
    </row>
    <row r="106" spans="1:8" s="63" customFormat="1" ht="15.75">
      <c r="A106" s="51"/>
      <c r="B106" s="51"/>
      <c r="C106" s="51"/>
      <c r="D106" s="58"/>
      <c r="E106" s="58"/>
      <c r="F106" s="53"/>
      <c r="G106" s="53"/>
      <c r="H106" s="54"/>
    </row>
    <row r="107" spans="1:8" s="63" customFormat="1" ht="15.75">
      <c r="A107" s="51"/>
      <c r="B107" s="51"/>
      <c r="C107" s="51"/>
      <c r="D107" s="58"/>
      <c r="E107" s="58"/>
      <c r="F107" s="53"/>
      <c r="G107" s="53"/>
      <c r="H107" s="54"/>
    </row>
    <row r="108" spans="1:8" s="63" customFormat="1" ht="15.75">
      <c r="A108" s="51"/>
      <c r="B108" s="51"/>
      <c r="C108" s="51"/>
      <c r="D108" s="58"/>
      <c r="E108" s="58"/>
      <c r="F108" s="53"/>
      <c r="G108" s="53"/>
      <c r="H108" s="54"/>
    </row>
    <row r="109" spans="1:8" s="49" customFormat="1" ht="15.75">
      <c r="A109" s="51"/>
      <c r="B109" s="51"/>
      <c r="C109" s="51"/>
      <c r="D109" s="58"/>
      <c r="E109" s="58"/>
      <c r="F109" s="53"/>
      <c r="G109" s="46"/>
      <c r="H109" s="48"/>
    </row>
    <row r="110" spans="1:8" s="49" customFormat="1" ht="15.75">
      <c r="A110" s="46"/>
      <c r="B110" s="46"/>
      <c r="C110" s="46"/>
      <c r="D110" s="68"/>
      <c r="E110" s="68"/>
      <c r="F110" s="46"/>
      <c r="G110" s="46"/>
      <c r="H110" s="46"/>
    </row>
    <row r="111" spans="1:8" s="18" customFormat="1">
      <c r="A111" s="46"/>
      <c r="B111" s="46"/>
      <c r="C111" s="46"/>
      <c r="D111" s="68"/>
      <c r="E111" s="68"/>
      <c r="F111" s="46"/>
      <c r="G111" s="53"/>
      <c r="H111" s="48"/>
    </row>
    <row r="112" spans="1:8" s="63" customFormat="1" ht="15.75">
      <c r="A112" s="46"/>
      <c r="B112" s="46"/>
      <c r="C112" s="46"/>
      <c r="D112" s="68"/>
      <c r="E112" s="68"/>
      <c r="F112" s="53"/>
      <c r="G112" s="51"/>
      <c r="H112" s="51"/>
    </row>
    <row r="113" spans="1:8" s="63" customFormat="1" ht="15.75">
      <c r="A113" s="51"/>
      <c r="B113" s="51"/>
      <c r="C113" s="51"/>
      <c r="D113" s="58"/>
      <c r="E113" s="58"/>
      <c r="F113" s="53"/>
      <c r="G113" s="53"/>
      <c r="H113" s="57"/>
    </row>
    <row r="114" spans="1:8" s="63" customFormat="1" ht="15.75">
      <c r="A114" s="51"/>
      <c r="B114" s="51"/>
      <c r="C114" s="51"/>
      <c r="D114" s="58"/>
      <c r="E114" s="58"/>
      <c r="F114" s="54"/>
      <c r="G114" s="53"/>
      <c r="H114" s="59"/>
    </row>
    <row r="115" spans="1:8" s="63" customFormat="1" ht="15.75">
      <c r="A115" s="51"/>
      <c r="B115" s="51"/>
      <c r="C115" s="51"/>
      <c r="D115" s="58"/>
      <c r="E115" s="58"/>
      <c r="F115" s="53"/>
      <c r="G115" s="53"/>
      <c r="H115" s="54"/>
    </row>
    <row r="116" spans="1:8" s="63" customFormat="1" ht="15.75">
      <c r="A116" s="51"/>
      <c r="B116" s="51"/>
      <c r="C116" s="51"/>
      <c r="D116" s="64"/>
      <c r="E116" s="58"/>
      <c r="F116" s="53"/>
      <c r="G116" s="53"/>
      <c r="H116" s="54"/>
    </row>
    <row r="117" spans="1:8" s="51" customFormat="1" ht="15.75">
      <c r="D117" s="58"/>
      <c r="E117" s="58"/>
      <c r="F117" s="53"/>
      <c r="G117" s="53"/>
      <c r="H117" s="54"/>
    </row>
    <row r="118" spans="1:8" s="63" customFormat="1" ht="15.75">
      <c r="A118" s="51"/>
      <c r="B118" s="51"/>
      <c r="C118" s="51"/>
      <c r="D118" s="58"/>
      <c r="E118" s="58"/>
      <c r="F118" s="54"/>
      <c r="G118" s="53"/>
      <c r="H118" s="54"/>
    </row>
    <row r="119" spans="1:8" s="63" customFormat="1" ht="15.75">
      <c r="A119" s="51"/>
      <c r="B119" s="51"/>
      <c r="C119" s="51"/>
      <c r="D119" s="58"/>
      <c r="E119" s="58"/>
      <c r="F119" s="53"/>
      <c r="G119" s="53"/>
      <c r="H119" s="54"/>
    </row>
    <row r="120" spans="1:8" s="37" customFormat="1" ht="15.75">
      <c r="A120" s="51"/>
      <c r="B120" s="51"/>
      <c r="C120" s="51"/>
      <c r="D120" s="64"/>
      <c r="E120" s="58"/>
      <c r="F120" s="53"/>
      <c r="G120" s="40"/>
      <c r="H120" s="41"/>
    </row>
    <row r="121" spans="1:8" s="51" customFormat="1" ht="15.75">
      <c r="A121" s="37"/>
      <c r="B121" s="37"/>
      <c r="C121" s="37"/>
      <c r="D121" s="61"/>
      <c r="E121" s="61"/>
      <c r="F121" s="41"/>
      <c r="G121" s="53"/>
      <c r="H121" s="57"/>
    </row>
    <row r="122" spans="1:8" s="51" customFormat="1" ht="15.75">
      <c r="C122" s="37"/>
      <c r="D122" s="58"/>
      <c r="E122" s="58"/>
      <c r="F122" s="54"/>
      <c r="G122" s="54"/>
      <c r="H122" s="54"/>
    </row>
    <row r="123" spans="1:8" s="51" customFormat="1" ht="15.75">
      <c r="D123" s="64"/>
      <c r="E123" s="58"/>
      <c r="F123" s="53"/>
      <c r="G123" s="53"/>
      <c r="H123" s="59"/>
    </row>
    <row r="124" spans="1:8" s="51" customFormat="1" ht="15.75">
      <c r="D124" s="58"/>
      <c r="E124" s="58"/>
      <c r="F124" s="53"/>
      <c r="G124" s="53"/>
      <c r="H124" s="59"/>
    </row>
    <row r="125" spans="1:8" s="51" customFormat="1" ht="15.75">
      <c r="D125" s="58"/>
      <c r="E125" s="58"/>
      <c r="F125" s="53"/>
      <c r="G125" s="53"/>
      <c r="H125" s="59"/>
    </row>
    <row r="126" spans="1:8" s="18" customFormat="1">
      <c r="A126" s="51"/>
      <c r="B126" s="51"/>
      <c r="C126" s="51"/>
      <c r="D126" s="58"/>
      <c r="E126" s="58"/>
      <c r="F126" s="53"/>
      <c r="G126" s="53"/>
      <c r="H126" s="48"/>
    </row>
    <row r="127" spans="1:8" s="51" customFormat="1" ht="15.75">
      <c r="A127" s="46"/>
      <c r="B127" s="46"/>
      <c r="C127" s="46"/>
      <c r="D127" s="68"/>
      <c r="E127" s="68"/>
      <c r="F127" s="53"/>
      <c r="G127" s="53"/>
      <c r="H127" s="54"/>
    </row>
    <row r="128" spans="1:8" s="51" customFormat="1" ht="15.75">
      <c r="D128" s="58"/>
      <c r="E128" s="58"/>
      <c r="F128" s="54"/>
      <c r="G128" s="53"/>
      <c r="H128" s="57"/>
    </row>
    <row r="129" spans="1:8" s="51" customFormat="1" ht="15.75">
      <c r="D129" s="58"/>
      <c r="E129" s="58"/>
      <c r="F129" s="54"/>
      <c r="G129" s="54"/>
      <c r="H129" s="54"/>
    </row>
    <row r="130" spans="1:8" s="51" customFormat="1" ht="15.75">
      <c r="D130" s="58"/>
      <c r="E130" s="58"/>
      <c r="F130" s="53"/>
      <c r="G130" s="53"/>
      <c r="H130" s="59"/>
    </row>
    <row r="131" spans="1:8" s="51" customFormat="1" ht="15.75">
      <c r="D131" s="58"/>
      <c r="E131" s="58"/>
      <c r="F131" s="53"/>
      <c r="G131" s="53"/>
      <c r="H131" s="54"/>
    </row>
    <row r="132" spans="1:8" s="51" customFormat="1" ht="16.5" customHeight="1">
      <c r="D132" s="58"/>
      <c r="E132" s="58"/>
      <c r="F132" s="53"/>
      <c r="G132" s="53"/>
      <c r="H132" s="54"/>
    </row>
    <row r="133" spans="1:8" s="51" customFormat="1" ht="16.5" customHeight="1">
      <c r="D133" s="58"/>
      <c r="E133" s="58"/>
      <c r="F133" s="53"/>
      <c r="G133" s="53"/>
      <c r="H133" s="54"/>
    </row>
    <row r="134" spans="1:8" s="51" customFormat="1" ht="15.75">
      <c r="D134" s="58"/>
      <c r="E134" s="58"/>
      <c r="F134" s="54"/>
      <c r="H134" s="54"/>
    </row>
    <row r="135" spans="1:8" s="51" customFormat="1" ht="15.75">
      <c r="D135" s="64"/>
      <c r="E135" s="58"/>
      <c r="F135" s="53"/>
      <c r="G135" s="53"/>
      <c r="H135" s="57"/>
    </row>
    <row r="136" spans="1:8" s="51" customFormat="1" ht="15.75">
      <c r="D136" s="58"/>
      <c r="E136" s="58"/>
      <c r="F136" s="53"/>
      <c r="G136" s="53"/>
      <c r="H136" s="57"/>
    </row>
    <row r="137" spans="1:8" s="51" customFormat="1" ht="15.75">
      <c r="D137" s="58"/>
      <c r="E137" s="58"/>
      <c r="F137" s="54"/>
      <c r="G137" s="53"/>
      <c r="H137" s="57"/>
    </row>
    <row r="138" spans="1:8" s="51" customFormat="1" ht="15.75">
      <c r="D138" s="58"/>
      <c r="E138" s="58"/>
      <c r="F138" s="53"/>
      <c r="G138" s="53"/>
      <c r="H138" s="57"/>
    </row>
    <row r="139" spans="1:8" s="51" customFormat="1" ht="15.75">
      <c r="D139" s="58"/>
      <c r="E139" s="58"/>
      <c r="F139" s="53"/>
      <c r="G139" s="53"/>
      <c r="H139" s="57"/>
    </row>
    <row r="140" spans="1:8" s="51" customFormat="1" ht="15.75">
      <c r="D140" s="64"/>
      <c r="E140" s="58"/>
      <c r="F140" s="53"/>
      <c r="G140" s="53"/>
      <c r="H140" s="53"/>
    </row>
    <row r="141" spans="1:8" s="71" customFormat="1" ht="15.75">
      <c r="A141" s="51"/>
      <c r="B141" s="51"/>
      <c r="C141" s="51"/>
      <c r="D141" s="58"/>
      <c r="E141" s="64"/>
      <c r="F141" s="53"/>
      <c r="G141" s="53"/>
      <c r="H141" s="70"/>
    </row>
    <row r="142" spans="1:8" s="63" customFormat="1" ht="15.75">
      <c r="A142" s="51"/>
      <c r="B142" s="51"/>
      <c r="C142" s="51"/>
      <c r="D142" s="58"/>
      <c r="E142" s="58"/>
      <c r="F142" s="54"/>
      <c r="G142" s="51"/>
      <c r="H142" s="54"/>
    </row>
    <row r="143" spans="1:8" s="63" customFormat="1" ht="15.75">
      <c r="A143" s="51"/>
      <c r="B143" s="51"/>
      <c r="C143" s="51"/>
      <c r="D143" s="58"/>
      <c r="E143" s="58"/>
      <c r="F143" s="53"/>
      <c r="G143" s="53"/>
      <c r="H143" s="57"/>
    </row>
    <row r="144" spans="1:8" s="63" customFormat="1" ht="15.75">
      <c r="A144" s="51"/>
      <c r="B144" s="51"/>
      <c r="C144" s="51"/>
      <c r="D144" s="58"/>
      <c r="E144" s="58"/>
      <c r="F144" s="53"/>
      <c r="G144" s="53"/>
      <c r="H144" s="57"/>
    </row>
    <row r="145" spans="1:8" s="37" customFormat="1" ht="15.75">
      <c r="A145" s="51"/>
      <c r="B145" s="51"/>
      <c r="C145" s="51"/>
      <c r="D145" s="58"/>
      <c r="E145" s="58"/>
      <c r="F145" s="53"/>
      <c r="G145" s="40"/>
      <c r="H145" s="41"/>
    </row>
    <row r="146" spans="1:8" s="51" customFormat="1" ht="15.75">
      <c r="A146" s="37"/>
      <c r="B146" s="37"/>
      <c r="C146" s="37"/>
      <c r="D146" s="61"/>
      <c r="E146" s="61"/>
      <c r="F146" s="41"/>
      <c r="G146" s="53"/>
      <c r="H146" s="57"/>
    </row>
    <row r="147" spans="1:8" s="51" customFormat="1" ht="15.75">
      <c r="C147" s="37"/>
      <c r="D147" s="58"/>
      <c r="E147" s="58"/>
      <c r="F147" s="54"/>
      <c r="G147" s="54"/>
      <c r="H147" s="54"/>
    </row>
    <row r="148" spans="1:8" s="51" customFormat="1" ht="15.75">
      <c r="D148" s="64"/>
      <c r="E148" s="58"/>
      <c r="F148" s="53"/>
      <c r="G148" s="53"/>
      <c r="H148" s="59"/>
    </row>
    <row r="149" spans="1:8" s="51" customFormat="1" ht="15.75">
      <c r="D149" s="58"/>
      <c r="E149" s="58"/>
      <c r="F149" s="53"/>
      <c r="G149" s="53"/>
      <c r="H149" s="59"/>
    </row>
    <row r="150" spans="1:8" s="51" customFormat="1" ht="15.75">
      <c r="D150" s="58"/>
      <c r="E150" s="58"/>
      <c r="F150" s="53"/>
      <c r="G150" s="53"/>
      <c r="H150" s="59"/>
    </row>
    <row r="151" spans="1:8" s="18" customFormat="1">
      <c r="A151" s="51"/>
      <c r="B151" s="51"/>
      <c r="C151" s="51"/>
      <c r="D151" s="58"/>
      <c r="E151" s="58"/>
      <c r="F151" s="53"/>
      <c r="G151" s="53"/>
      <c r="H151" s="48"/>
    </row>
    <row r="152" spans="1:8" s="51" customFormat="1" ht="15.75">
      <c r="A152" s="46"/>
      <c r="B152" s="46"/>
      <c r="C152" s="46"/>
      <c r="D152" s="68"/>
      <c r="E152" s="68"/>
      <c r="F152" s="53"/>
      <c r="G152" s="53"/>
      <c r="H152" s="57"/>
    </row>
    <row r="153" spans="1:8" s="63" customFormat="1" ht="15.75">
      <c r="A153" s="51"/>
      <c r="B153" s="51"/>
      <c r="C153" s="51"/>
      <c r="D153" s="58"/>
      <c r="E153" s="58"/>
      <c r="F153" s="53"/>
      <c r="G153" s="53"/>
      <c r="H153" s="57"/>
    </row>
    <row r="154" spans="1:8" s="51" customFormat="1" ht="15.75">
      <c r="D154" s="58"/>
      <c r="E154" s="58"/>
      <c r="F154" s="54"/>
      <c r="G154" s="54"/>
      <c r="H154" s="54"/>
    </row>
    <row r="155" spans="1:8" s="51" customFormat="1" ht="15.75">
      <c r="D155" s="58"/>
      <c r="E155" s="58"/>
      <c r="F155" s="53"/>
      <c r="G155" s="54"/>
      <c r="H155" s="54"/>
    </row>
    <row r="156" spans="1:8" s="51" customFormat="1" ht="15.75">
      <c r="D156" s="58"/>
      <c r="E156" s="58"/>
      <c r="F156" s="53"/>
      <c r="G156" s="53"/>
      <c r="H156" s="59"/>
    </row>
    <row r="157" spans="1:8" s="51" customFormat="1" ht="15.75">
      <c r="D157" s="58"/>
      <c r="E157" s="58"/>
      <c r="F157" s="54"/>
      <c r="G157" s="53"/>
      <c r="H157" s="57"/>
    </row>
    <row r="158" spans="1:8" s="51" customFormat="1" ht="15.75">
      <c r="D158" s="58"/>
      <c r="E158" s="58"/>
      <c r="F158" s="54"/>
      <c r="H158" s="54"/>
    </row>
    <row r="159" spans="1:8" s="51" customFormat="1" ht="15.75">
      <c r="D159" s="64"/>
      <c r="E159" s="58"/>
      <c r="F159" s="53"/>
      <c r="G159" s="53"/>
      <c r="H159" s="59"/>
    </row>
    <row r="160" spans="1:8" s="51" customFormat="1" ht="15.75">
      <c r="D160" s="58"/>
      <c r="E160" s="58"/>
      <c r="F160" s="54"/>
      <c r="G160" s="53"/>
      <c r="H160" s="59"/>
    </row>
    <row r="161" spans="1:8" s="51" customFormat="1" ht="15.75">
      <c r="D161" s="58"/>
      <c r="E161" s="58"/>
      <c r="F161" s="53"/>
      <c r="G161" s="53"/>
      <c r="H161" s="59"/>
    </row>
    <row r="162" spans="1:8" s="51" customFormat="1" ht="15.75">
      <c r="D162" s="58"/>
      <c r="E162" s="58"/>
      <c r="F162" s="53"/>
      <c r="G162" s="53"/>
      <c r="H162" s="59"/>
    </row>
    <row r="163" spans="1:8" s="51" customFormat="1" ht="15.75">
      <c r="D163" s="64"/>
      <c r="E163" s="58"/>
      <c r="F163" s="53"/>
      <c r="G163" s="53"/>
      <c r="H163" s="54"/>
    </row>
    <row r="164" spans="1:8" s="51" customFormat="1" ht="15.75">
      <c r="F164" s="54"/>
      <c r="H164" s="54"/>
    </row>
    <row r="165" spans="1:8" s="51" customFormat="1" ht="15.75">
      <c r="F165" s="53"/>
      <c r="G165" s="53"/>
      <c r="H165" s="57"/>
    </row>
    <row r="166" spans="1:8" s="51" customFormat="1" ht="15.75">
      <c r="D166" s="58"/>
      <c r="E166" s="58"/>
      <c r="F166" s="54"/>
      <c r="G166" s="54"/>
      <c r="H166" s="54"/>
    </row>
    <row r="167" spans="1:8" s="51" customFormat="1" ht="15.75">
      <c r="D167" s="58"/>
      <c r="E167" s="58"/>
      <c r="F167" s="53"/>
      <c r="G167" s="53"/>
      <c r="H167" s="59"/>
    </row>
    <row r="168" spans="1:8" s="51" customFormat="1" ht="15.75">
      <c r="D168" s="58"/>
      <c r="E168" s="58"/>
      <c r="F168" s="53"/>
      <c r="G168" s="53"/>
      <c r="H168" s="59"/>
    </row>
    <row r="169" spans="1:8" s="51" customFormat="1" ht="15.75">
      <c r="D169" s="58"/>
      <c r="E169" s="58"/>
      <c r="F169" s="53"/>
      <c r="G169" s="53"/>
      <c r="H169" s="59"/>
    </row>
    <row r="170" spans="1:8" s="51" customFormat="1" ht="15.75">
      <c r="D170" s="58"/>
      <c r="E170" s="58"/>
      <c r="F170" s="53"/>
      <c r="G170" s="53"/>
      <c r="H170" s="59"/>
    </row>
    <row r="171" spans="1:8" s="18" customFormat="1">
      <c r="A171" s="51"/>
      <c r="B171" s="51"/>
      <c r="C171" s="51"/>
      <c r="D171" s="64"/>
      <c r="E171" s="58"/>
      <c r="F171" s="53"/>
      <c r="G171" s="53"/>
      <c r="H171" s="48"/>
    </row>
    <row r="172" spans="1:8" s="51" customFormat="1" ht="15.75">
      <c r="A172" s="46"/>
      <c r="B172" s="46"/>
      <c r="C172" s="46"/>
      <c r="D172" s="68"/>
      <c r="E172" s="68"/>
      <c r="F172" s="53"/>
      <c r="G172" s="53"/>
      <c r="H172" s="54"/>
    </row>
    <row r="173" spans="1:8" s="51" customFormat="1" ht="15.75">
      <c r="G173" s="53"/>
      <c r="H173" s="54"/>
    </row>
    <row r="174" spans="1:8" s="51" customFormat="1" ht="15.75">
      <c r="G174" s="53"/>
      <c r="H174" s="57"/>
    </row>
    <row r="175" spans="1:8" s="51" customFormat="1" ht="15.75">
      <c r="D175" s="58"/>
      <c r="E175" s="58"/>
      <c r="F175" s="54"/>
      <c r="G175" s="53"/>
      <c r="H175" s="59"/>
    </row>
    <row r="176" spans="1:8" s="51" customFormat="1" ht="15.75">
      <c r="E176" s="58"/>
      <c r="G176" s="53"/>
      <c r="H176" s="54"/>
    </row>
    <row r="177" spans="1:8" s="51" customFormat="1" ht="15.75">
      <c r="E177" s="58"/>
      <c r="F177" s="53"/>
      <c r="G177" s="53"/>
      <c r="H177" s="57"/>
    </row>
    <row r="178" spans="1:8" s="63" customFormat="1" ht="15.75">
      <c r="A178" s="51"/>
      <c r="B178" s="51"/>
      <c r="C178" s="51"/>
      <c r="D178" s="58"/>
      <c r="E178" s="58"/>
      <c r="F178" s="54"/>
      <c r="G178" s="53"/>
      <c r="H178" s="59"/>
    </row>
    <row r="179" spans="1:8" s="51" customFormat="1" ht="15.75">
      <c r="D179" s="57"/>
      <c r="E179" s="58"/>
      <c r="F179" s="53"/>
      <c r="G179" s="53"/>
      <c r="H179" s="59"/>
    </row>
    <row r="180" spans="1:8" s="51" customFormat="1" ht="15.75">
      <c r="D180" s="57"/>
      <c r="E180" s="58"/>
      <c r="F180" s="53"/>
      <c r="G180" s="53"/>
      <c r="H180" s="54"/>
    </row>
    <row r="181" spans="1:8" s="51" customFormat="1" ht="15.75">
      <c r="F181" s="54"/>
      <c r="H181" s="54"/>
    </row>
    <row r="182" spans="1:8" s="51" customFormat="1" ht="15.75">
      <c r="F182" s="53"/>
      <c r="G182" s="53"/>
      <c r="H182" s="57"/>
    </row>
    <row r="183" spans="1:8" s="51" customFormat="1" ht="15.75">
      <c r="D183" s="58"/>
      <c r="E183" s="58"/>
      <c r="F183" s="54"/>
      <c r="G183" s="54"/>
      <c r="H183" s="54"/>
    </row>
    <row r="184" spans="1:8" s="51" customFormat="1" ht="15.75">
      <c r="D184" s="58"/>
      <c r="E184" s="58"/>
      <c r="F184" s="53"/>
      <c r="G184" s="53"/>
      <c r="H184" s="59"/>
    </row>
    <row r="185" spans="1:8" s="51" customFormat="1" ht="15.75">
      <c r="D185" s="58"/>
      <c r="E185" s="58"/>
      <c r="F185" s="53"/>
      <c r="G185" s="53"/>
      <c r="H185" s="59"/>
    </row>
    <row r="186" spans="1:8" s="51" customFormat="1" ht="15.75">
      <c r="D186" s="58"/>
      <c r="E186" s="58"/>
      <c r="F186" s="53"/>
      <c r="G186" s="53"/>
      <c r="H186" s="59"/>
    </row>
    <row r="187" spans="1:8" s="51" customFormat="1" ht="15.75">
      <c r="D187" s="58"/>
      <c r="E187" s="58"/>
      <c r="F187" s="53"/>
      <c r="G187" s="53"/>
      <c r="H187" s="59"/>
    </row>
    <row r="188" spans="1:8" s="49" customFormat="1" ht="15.75">
      <c r="A188" s="51"/>
      <c r="B188" s="51"/>
      <c r="C188" s="51"/>
      <c r="D188" s="64"/>
      <c r="E188" s="58"/>
      <c r="F188" s="53"/>
      <c r="G188" s="48"/>
      <c r="H188" s="48"/>
    </row>
    <row r="189" spans="1:8" s="49" customFormat="1" ht="15.75" customHeight="1">
      <c r="A189" s="46"/>
      <c r="B189" s="46"/>
      <c r="C189" s="46"/>
      <c r="D189" s="68"/>
      <c r="E189" s="68"/>
      <c r="F189" s="46"/>
      <c r="G189" s="48"/>
      <c r="H189" s="48"/>
    </row>
    <row r="190" spans="1:8" s="46" customFormat="1" ht="15.75" customHeight="1">
      <c r="D190" s="68"/>
      <c r="E190" s="72"/>
      <c r="F190" s="69"/>
      <c r="G190" s="48"/>
      <c r="H190" s="48"/>
    </row>
    <row r="191" spans="1:8" s="46" customFormat="1" ht="15.75" customHeight="1">
      <c r="C191" s="69"/>
      <c r="D191" s="68"/>
      <c r="E191" s="68"/>
      <c r="F191" s="69"/>
      <c r="G191" s="48"/>
      <c r="H191" s="48"/>
    </row>
    <row r="192" spans="1:8" s="46" customFormat="1" ht="16.5" customHeight="1">
      <c r="G192" s="48"/>
      <c r="H192" s="48"/>
    </row>
    <row r="193" spans="1:9" s="46" customFormat="1" ht="16.5" customHeight="1">
      <c r="D193" s="68"/>
      <c r="E193" s="68"/>
      <c r="F193" s="69"/>
      <c r="G193" s="48"/>
      <c r="H193" s="48"/>
    </row>
    <row r="194" spans="1:9" s="18" customFormat="1">
      <c r="A194" s="46"/>
      <c r="B194" s="46"/>
      <c r="C194" s="46"/>
      <c r="D194" s="46"/>
      <c r="E194" s="46"/>
      <c r="F194" s="46"/>
    </row>
    <row r="195" spans="1:9" s="18" customFormat="1"/>
    <row r="196" spans="1:9" s="18" customFormat="1"/>
    <row r="197" spans="1:9" s="18" customFormat="1"/>
    <row r="198" spans="1:9" s="18" customFormat="1">
      <c r="G198" s="28"/>
      <c r="H198" s="28"/>
      <c r="I198" s="28"/>
    </row>
    <row r="199" spans="1:9" s="18" customFormat="1">
      <c r="A199" s="73"/>
      <c r="B199" s="74"/>
      <c r="C199" s="73"/>
      <c r="D199" s="73"/>
      <c r="E199" s="73"/>
      <c r="F199" s="73"/>
    </row>
    <row r="200" spans="1:9" s="18" customFormat="1"/>
    <row r="201" spans="1:9" s="18" customFormat="1"/>
    <row r="202" spans="1:9" s="18" customFormat="1"/>
    <row r="203" spans="1:9" s="18" customFormat="1"/>
    <row r="204" spans="1:9" s="18" customFormat="1"/>
    <row r="205" spans="1:9" s="18" customFormat="1"/>
    <row r="206" spans="1:9" s="18" customFormat="1"/>
    <row r="207" spans="1:9" s="18" customFormat="1"/>
    <row r="208" spans="1:9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pans="1:6" s="18" customFormat="1"/>
    <row r="290" spans="1:6" s="18" customFormat="1"/>
    <row r="291" spans="1:6" s="18" customFormat="1"/>
    <row r="292" spans="1:6" s="18" customFormat="1"/>
    <row r="293" spans="1:6">
      <c r="A293" s="18"/>
      <c r="B293" s="18"/>
      <c r="C293" s="18"/>
      <c r="D293" s="18"/>
      <c r="E293" s="18"/>
      <c r="F293" s="18"/>
    </row>
    <row r="578" spans="1:8" s="18" customFormat="1" ht="16.5" customHeight="1">
      <c r="A578" s="19"/>
      <c r="B578" s="19"/>
      <c r="C578" s="19"/>
      <c r="D578" s="19"/>
      <c r="E578" s="19"/>
      <c r="F578" s="19"/>
      <c r="G578" s="75"/>
      <c r="H578" s="69"/>
    </row>
    <row r="579" spans="1:8" s="18" customFormat="1" ht="16.5" customHeight="1">
      <c r="A579" s="46"/>
      <c r="B579" s="46"/>
      <c r="C579" s="46"/>
      <c r="D579" s="68"/>
      <c r="E579" s="68"/>
      <c r="F579" s="75"/>
      <c r="G579" s="75"/>
      <c r="H579" s="48"/>
    </row>
    <row r="580" spans="1:8" s="78" customFormat="1">
      <c r="A580" s="46"/>
      <c r="B580" s="46"/>
      <c r="C580" s="46"/>
      <c r="D580" s="68"/>
      <c r="E580" s="68"/>
      <c r="F580" s="75"/>
      <c r="G580" s="75"/>
      <c r="H580" s="77"/>
    </row>
    <row r="581" spans="1:8" s="18" customFormat="1">
      <c r="A581" s="46"/>
      <c r="B581" s="46"/>
      <c r="C581" s="46"/>
      <c r="D581" s="76"/>
      <c r="E581" s="72"/>
      <c r="F581" s="75"/>
      <c r="G581" s="75"/>
      <c r="H581" s="69"/>
    </row>
    <row r="582" spans="1:8" s="18" customFormat="1">
      <c r="A582" s="46"/>
      <c r="B582" s="46"/>
      <c r="C582" s="46"/>
      <c r="D582" s="76"/>
      <c r="E582" s="72"/>
      <c r="F582" s="75"/>
      <c r="G582" s="75"/>
      <c r="H582" s="69"/>
    </row>
    <row r="583" spans="1:8" s="18" customFormat="1">
      <c r="A583" s="46"/>
      <c r="B583" s="46"/>
      <c r="C583" s="46"/>
      <c r="D583" s="68"/>
      <c r="E583" s="68"/>
      <c r="F583" s="75"/>
      <c r="G583" s="75"/>
      <c r="H583" s="75"/>
    </row>
    <row r="584" spans="1:8" s="18" customFormat="1">
      <c r="A584" s="46"/>
      <c r="B584" s="46"/>
      <c r="C584" s="46"/>
      <c r="D584" s="68"/>
      <c r="E584" s="68"/>
      <c r="F584" s="75"/>
      <c r="G584" s="75"/>
      <c r="H584" s="75"/>
    </row>
    <row r="585" spans="1:8" s="18" customFormat="1">
      <c r="A585" s="46"/>
      <c r="B585" s="79"/>
      <c r="C585" s="46"/>
      <c r="D585" s="68"/>
      <c r="E585" s="68"/>
      <c r="F585" s="75"/>
      <c r="G585" s="75"/>
      <c r="H585" s="77"/>
    </row>
    <row r="586" spans="1:8" s="18" customFormat="1">
      <c r="A586" s="46"/>
      <c r="B586" s="46"/>
      <c r="C586" s="46"/>
      <c r="D586" s="68"/>
      <c r="E586" s="68"/>
      <c r="F586" s="69"/>
      <c r="G586" s="46"/>
      <c r="H586" s="69"/>
    </row>
    <row r="587" spans="1:8" s="18" customFormat="1">
      <c r="A587" s="46"/>
      <c r="B587" s="46"/>
      <c r="C587" s="46"/>
      <c r="D587" s="68"/>
      <c r="E587" s="68"/>
      <c r="F587" s="75"/>
      <c r="G587" s="75"/>
      <c r="H587" s="48"/>
    </row>
    <row r="588" spans="1:8" s="18" customFormat="1">
      <c r="A588" s="46"/>
      <c r="B588" s="46"/>
      <c r="C588" s="46"/>
      <c r="D588" s="68"/>
      <c r="E588" s="68"/>
      <c r="F588" s="75"/>
      <c r="G588" s="75"/>
      <c r="H588" s="48"/>
    </row>
    <row r="589" spans="1:8" s="18" customFormat="1">
      <c r="A589" s="46"/>
      <c r="B589" s="46"/>
      <c r="C589" s="46"/>
      <c r="D589" s="68"/>
      <c r="E589" s="68"/>
      <c r="F589" s="75"/>
      <c r="G589" s="75"/>
      <c r="H589" s="69"/>
    </row>
    <row r="590" spans="1:8" s="18" customFormat="1">
      <c r="A590" s="46"/>
      <c r="B590" s="46"/>
      <c r="C590" s="46"/>
      <c r="D590" s="72"/>
      <c r="E590" s="68"/>
      <c r="F590" s="75"/>
      <c r="G590" s="75"/>
      <c r="H590" s="77"/>
    </row>
    <row r="591" spans="1:8" s="18" customFormat="1">
      <c r="A591" s="46"/>
      <c r="B591" s="46"/>
      <c r="C591" s="46"/>
      <c r="D591" s="72"/>
      <c r="E591" s="68"/>
      <c r="F591" s="75"/>
      <c r="G591" s="75"/>
      <c r="H591" s="69"/>
    </row>
    <row r="592" spans="1:8" s="18" customFormat="1">
      <c r="A592" s="46"/>
      <c r="B592" s="46"/>
      <c r="C592" s="46"/>
      <c r="D592" s="72"/>
      <c r="E592" s="68"/>
      <c r="F592" s="75"/>
      <c r="G592" s="75"/>
      <c r="H592" s="48"/>
    </row>
    <row r="593" spans="1:8" s="18" customFormat="1">
      <c r="A593" s="46"/>
      <c r="B593" s="46"/>
      <c r="C593" s="46"/>
      <c r="D593" s="68"/>
      <c r="E593" s="68"/>
      <c r="F593" s="75"/>
      <c r="G593" s="75"/>
      <c r="H593" s="77"/>
    </row>
    <row r="594" spans="1:8" s="18" customFormat="1">
      <c r="A594" s="46"/>
      <c r="B594" s="46"/>
      <c r="C594" s="46"/>
      <c r="D594" s="76"/>
      <c r="E594" s="72"/>
      <c r="F594" s="75"/>
      <c r="G594" s="75"/>
      <c r="H594" s="69"/>
    </row>
    <row r="595" spans="1:8" s="18" customFormat="1">
      <c r="A595" s="46"/>
      <c r="B595" s="46"/>
      <c r="C595" s="46"/>
      <c r="D595" s="76"/>
      <c r="E595" s="72"/>
      <c r="F595" s="75"/>
      <c r="G595" s="75"/>
      <c r="H595" s="69"/>
    </row>
    <row r="596" spans="1:8" s="46" customFormat="1" ht="15.75">
      <c r="D596" s="68"/>
      <c r="E596" s="68"/>
      <c r="F596" s="75"/>
      <c r="G596" s="75"/>
      <c r="H596" s="75"/>
    </row>
    <row r="597" spans="1:8" s="46" customFormat="1" ht="15.75">
      <c r="F597" s="75"/>
      <c r="G597" s="75"/>
      <c r="H597" s="75"/>
    </row>
    <row r="598" spans="1:8" s="46" customFormat="1" ht="15.75">
      <c r="B598" s="79"/>
      <c r="C598" s="80"/>
      <c r="D598" s="68"/>
      <c r="E598" s="68"/>
      <c r="F598" s="75"/>
      <c r="G598" s="75"/>
      <c r="H598" s="77"/>
    </row>
    <row r="599" spans="1:8" s="46" customFormat="1" ht="15.75">
      <c r="D599" s="68"/>
      <c r="E599" s="68"/>
      <c r="F599" s="69"/>
      <c r="H599" s="69"/>
    </row>
    <row r="600" spans="1:8" s="46" customFormat="1" ht="15.75">
      <c r="D600" s="68"/>
      <c r="E600" s="68"/>
      <c r="F600" s="75"/>
      <c r="G600" s="75"/>
      <c r="H600" s="48"/>
    </row>
    <row r="601" spans="1:8" s="18" customFormat="1">
      <c r="A601" s="46"/>
      <c r="B601" s="46"/>
      <c r="C601" s="46"/>
      <c r="D601" s="68"/>
      <c r="E601" s="68"/>
      <c r="F601" s="69"/>
      <c r="G601" s="17"/>
      <c r="H601" s="17"/>
    </row>
    <row r="602" spans="1:8" s="46" customFormat="1" ht="15.75">
      <c r="A602" s="17"/>
      <c r="B602" s="17"/>
      <c r="C602" s="17"/>
      <c r="D602" s="17"/>
      <c r="E602" s="17"/>
      <c r="F602" s="17"/>
      <c r="G602" s="75"/>
      <c r="H602" s="48"/>
    </row>
    <row r="603" spans="1:8" s="46" customFormat="1" ht="15.75">
      <c r="D603" s="68"/>
      <c r="E603" s="68"/>
      <c r="F603" s="69"/>
      <c r="G603" s="75"/>
      <c r="H603" s="69"/>
    </row>
    <row r="604" spans="1:8" s="46" customFormat="1" ht="15.75">
      <c r="D604" s="68"/>
      <c r="E604" s="68"/>
      <c r="F604" s="69"/>
      <c r="G604" s="75"/>
      <c r="H604" s="77"/>
    </row>
    <row r="605" spans="1:8" s="46" customFormat="1" ht="15.75">
      <c r="D605" s="68"/>
      <c r="E605" s="68"/>
      <c r="F605" s="69"/>
      <c r="G605" s="75"/>
      <c r="H605" s="75"/>
    </row>
    <row r="606" spans="1:8" s="46" customFormat="1" ht="15.75">
      <c r="B606" s="79"/>
      <c r="C606" s="80"/>
      <c r="D606" s="68"/>
      <c r="E606" s="68"/>
      <c r="F606" s="75"/>
      <c r="G606" s="75"/>
      <c r="H606" s="77"/>
    </row>
    <row r="607" spans="1:8" s="46" customFormat="1" ht="15.75">
      <c r="D607" s="68"/>
      <c r="E607" s="68"/>
      <c r="F607" s="69"/>
      <c r="H607" s="69"/>
    </row>
    <row r="608" spans="1:8" s="46" customFormat="1" ht="15.75">
      <c r="D608" s="68"/>
      <c r="E608" s="68"/>
      <c r="F608" s="75"/>
      <c r="G608" s="75"/>
      <c r="H608" s="48"/>
    </row>
    <row r="609" spans="1:8" s="46" customFormat="1" ht="15.75">
      <c r="D609" s="68"/>
      <c r="E609" s="68"/>
      <c r="F609" s="69"/>
      <c r="G609" s="75"/>
      <c r="H609" s="48"/>
    </row>
    <row r="610" spans="1:8" s="46" customFormat="1" ht="15.75">
      <c r="D610" s="68"/>
      <c r="E610" s="68"/>
      <c r="F610" s="69"/>
      <c r="G610" s="75"/>
      <c r="H610" s="69"/>
    </row>
    <row r="611" spans="1:8" s="46" customFormat="1" ht="15.75">
      <c r="D611" s="68"/>
      <c r="E611" s="68"/>
      <c r="F611" s="69"/>
      <c r="G611" s="75"/>
      <c r="H611" s="77"/>
    </row>
    <row r="612" spans="1:8" s="46" customFormat="1" ht="15.75">
      <c r="D612" s="68"/>
      <c r="E612" s="68"/>
      <c r="F612" s="69"/>
      <c r="G612" s="75"/>
      <c r="H612" s="75"/>
    </row>
    <row r="613" spans="1:8" s="46" customFormat="1" ht="15.75">
      <c r="B613" s="79"/>
      <c r="C613" s="80"/>
      <c r="D613" s="68"/>
      <c r="E613" s="68"/>
      <c r="F613" s="75"/>
      <c r="G613" s="75"/>
      <c r="H613" s="77"/>
    </row>
    <row r="614" spans="1:8" s="46" customFormat="1" ht="15.75">
      <c r="D614" s="68"/>
      <c r="E614" s="68"/>
      <c r="F614" s="69"/>
      <c r="H614" s="69"/>
    </row>
    <row r="615" spans="1:8" s="46" customFormat="1" ht="15.75">
      <c r="D615" s="68"/>
      <c r="E615" s="68"/>
      <c r="F615" s="75"/>
      <c r="G615" s="75"/>
      <c r="H615" s="48"/>
    </row>
    <row r="616" spans="1:8" s="46" customFormat="1" ht="15.75">
      <c r="D616" s="68"/>
      <c r="E616" s="68"/>
      <c r="F616" s="69"/>
      <c r="G616" s="75"/>
      <c r="H616" s="48"/>
    </row>
    <row r="617" spans="1:8" s="46" customFormat="1" ht="15.75">
      <c r="D617" s="68"/>
      <c r="E617" s="68"/>
      <c r="F617" s="69"/>
      <c r="G617" s="75"/>
      <c r="H617" s="69"/>
    </row>
    <row r="618" spans="1:8" s="46" customFormat="1" ht="15.75">
      <c r="D618" s="68"/>
      <c r="E618" s="68"/>
      <c r="F618" s="69"/>
      <c r="G618" s="75"/>
      <c r="H618" s="77"/>
    </row>
    <row r="619" spans="1:8" s="18" customFormat="1">
      <c r="A619" s="46"/>
      <c r="B619" s="46"/>
      <c r="C619" s="46"/>
      <c r="D619" s="68"/>
      <c r="E619" s="68"/>
      <c r="F619" s="69"/>
      <c r="G619" s="81"/>
      <c r="H619" s="81"/>
    </row>
    <row r="620" spans="1:8" s="18" customFormat="1">
      <c r="A620" s="46"/>
      <c r="B620" s="46"/>
      <c r="C620" s="46"/>
      <c r="D620" s="68"/>
      <c r="E620" s="68"/>
      <c r="F620" s="69"/>
      <c r="G620" s="75"/>
      <c r="H620" s="75"/>
    </row>
    <row r="621" spans="1:8" s="18" customFormat="1">
      <c r="A621" s="46"/>
      <c r="B621" s="46"/>
      <c r="C621" s="46"/>
      <c r="D621" s="68"/>
      <c r="E621" s="68"/>
      <c r="F621" s="69"/>
      <c r="G621" s="75"/>
      <c r="H621" s="75"/>
    </row>
    <row r="622" spans="1:8" s="18" customFormat="1">
      <c r="A622" s="46"/>
      <c r="B622" s="46"/>
      <c r="C622" s="46"/>
      <c r="D622" s="68"/>
      <c r="E622" s="68"/>
      <c r="F622" s="69"/>
      <c r="G622" s="75"/>
      <c r="H622" s="75"/>
    </row>
    <row r="623" spans="1:8" s="18" customFormat="1">
      <c r="A623" s="46"/>
      <c r="B623" s="46"/>
      <c r="C623" s="46"/>
      <c r="D623" s="68"/>
      <c r="E623" s="68"/>
      <c r="F623" s="69"/>
      <c r="G623" s="75"/>
      <c r="H623" s="75"/>
    </row>
    <row r="624" spans="1:8" s="18" customFormat="1">
      <c r="A624" s="46"/>
      <c r="B624" s="46"/>
      <c r="C624" s="46"/>
      <c r="D624" s="46"/>
      <c r="E624" s="46"/>
      <c r="F624" s="75"/>
      <c r="G624" s="75"/>
      <c r="H624" s="77"/>
    </row>
    <row r="625" spans="1:8" s="18" customFormat="1">
      <c r="A625" s="46"/>
      <c r="B625" s="46"/>
      <c r="C625" s="46"/>
      <c r="D625" s="68"/>
      <c r="E625" s="68"/>
      <c r="F625" s="69"/>
      <c r="G625" s="46"/>
      <c r="H625" s="69"/>
    </row>
    <row r="626" spans="1:8" s="18" customFormat="1">
      <c r="A626" s="46"/>
      <c r="B626" s="46"/>
      <c r="C626" s="46"/>
      <c r="D626" s="68"/>
      <c r="E626" s="68"/>
      <c r="F626" s="75"/>
      <c r="G626" s="75"/>
      <c r="H626" s="48"/>
    </row>
    <row r="627" spans="1:8" s="18" customFormat="1">
      <c r="A627" s="46"/>
      <c r="B627" s="46"/>
      <c r="C627" s="46"/>
      <c r="D627" s="46"/>
      <c r="E627" s="68"/>
      <c r="F627" s="75"/>
      <c r="G627" s="75"/>
      <c r="H627" s="48"/>
    </row>
    <row r="628" spans="1:8" s="18" customFormat="1">
      <c r="A628" s="46"/>
      <c r="B628" s="46"/>
      <c r="C628" s="46"/>
      <c r="D628" s="46"/>
      <c r="E628" s="68"/>
      <c r="F628" s="75"/>
      <c r="G628" s="75"/>
      <c r="H628" s="69"/>
    </row>
    <row r="629" spans="1:8" s="18" customFormat="1">
      <c r="A629" s="46"/>
      <c r="B629" s="46"/>
      <c r="C629" s="46"/>
      <c r="D629" s="69"/>
      <c r="E629" s="68"/>
      <c r="F629" s="75"/>
      <c r="G629" s="75"/>
      <c r="H629" s="77"/>
    </row>
    <row r="630" spans="1:8" s="18" customFormat="1">
      <c r="A630" s="46"/>
      <c r="B630" s="46"/>
      <c r="C630" s="46"/>
      <c r="D630" s="46"/>
      <c r="E630" s="68"/>
      <c r="F630" s="75"/>
      <c r="G630" s="75"/>
      <c r="H630" s="69"/>
    </row>
    <row r="631" spans="1:8" s="18" customFormat="1">
      <c r="A631" s="46"/>
      <c r="B631" s="46"/>
      <c r="C631" s="46"/>
      <c r="D631" s="68"/>
      <c r="E631" s="68"/>
      <c r="F631" s="75"/>
      <c r="G631" s="75"/>
      <c r="H631" s="48"/>
    </row>
    <row r="632" spans="1:8" s="18" customFormat="1">
      <c r="A632" s="46"/>
      <c r="B632" s="46"/>
      <c r="C632" s="46"/>
      <c r="D632" s="68"/>
      <c r="E632" s="68"/>
      <c r="F632" s="75"/>
      <c r="G632" s="75"/>
      <c r="H632" s="75"/>
    </row>
    <row r="633" spans="1:8" s="18" customFormat="1">
      <c r="A633" s="46"/>
      <c r="B633" s="46"/>
      <c r="C633" s="46"/>
      <c r="D633" s="68"/>
      <c r="E633" s="68"/>
      <c r="F633" s="69"/>
      <c r="G633" s="17"/>
      <c r="H633" s="17"/>
    </row>
    <row r="634" spans="1:8" s="18" customFormat="1">
      <c r="A634" s="17"/>
      <c r="B634" s="17"/>
      <c r="C634" s="17"/>
      <c r="D634" s="17"/>
      <c r="E634" s="17"/>
      <c r="F634" s="17"/>
      <c r="G634" s="75"/>
      <c r="H634" s="69"/>
    </row>
    <row r="635" spans="1:8" s="18" customFormat="1">
      <c r="A635" s="46"/>
      <c r="B635" s="79"/>
      <c r="C635" s="46"/>
      <c r="D635" s="68"/>
      <c r="E635" s="82"/>
      <c r="F635" s="83"/>
      <c r="G635" s="75"/>
      <c r="H635" s="77"/>
    </row>
    <row r="636" spans="1:8" s="18" customFormat="1">
      <c r="A636" s="46"/>
      <c r="B636" s="46"/>
      <c r="C636" s="46"/>
      <c r="D636" s="68"/>
      <c r="E636" s="68"/>
      <c r="F636" s="69"/>
      <c r="G636" s="46"/>
      <c r="H636" s="69"/>
    </row>
    <row r="637" spans="1:8" s="18" customFormat="1">
      <c r="A637" s="46"/>
      <c r="B637" s="46"/>
      <c r="C637" s="46"/>
      <c r="D637" s="72"/>
      <c r="E637" s="68"/>
      <c r="F637" s="75"/>
      <c r="G637" s="75"/>
      <c r="H637" s="77"/>
    </row>
    <row r="638" spans="1:8" s="18" customFormat="1">
      <c r="A638" s="46"/>
      <c r="B638" s="46"/>
      <c r="C638" s="46"/>
      <c r="D638" s="46"/>
      <c r="E638" s="68"/>
      <c r="F638" s="75"/>
      <c r="G638" s="75"/>
      <c r="H638" s="69"/>
    </row>
    <row r="639" spans="1:8" s="18" customFormat="1">
      <c r="A639" s="46"/>
      <c r="B639" s="46"/>
      <c r="C639" s="46"/>
      <c r="D639" s="68"/>
      <c r="E639" s="68"/>
      <c r="F639" s="75"/>
      <c r="G639" s="75"/>
      <c r="H639" s="69"/>
    </row>
    <row r="640" spans="1:8" s="18" customFormat="1">
      <c r="A640" s="46"/>
      <c r="B640" s="46"/>
      <c r="C640" s="46"/>
      <c r="D640" s="68"/>
      <c r="E640" s="68"/>
      <c r="F640" s="75"/>
      <c r="G640" s="75"/>
      <c r="H640" s="69"/>
    </row>
    <row r="641" spans="1:8" s="18" customFormat="1">
      <c r="A641" s="46"/>
      <c r="B641" s="46"/>
      <c r="C641" s="46"/>
      <c r="D641" s="68"/>
      <c r="E641" s="68"/>
      <c r="F641" s="75"/>
      <c r="G641" s="75"/>
      <c r="H641" s="69"/>
    </row>
    <row r="642" spans="1:8" s="18" customFormat="1">
      <c r="A642" s="46"/>
      <c r="B642" s="46"/>
      <c r="C642" s="46"/>
      <c r="D642" s="69"/>
      <c r="E642" s="68"/>
      <c r="F642" s="75"/>
      <c r="G642" s="75"/>
      <c r="H642" s="69"/>
    </row>
    <row r="643" spans="1:8" s="18" customFormat="1">
      <c r="A643" s="46"/>
      <c r="B643" s="46"/>
      <c r="C643" s="46"/>
      <c r="D643" s="68"/>
      <c r="E643" s="68"/>
      <c r="F643" s="75"/>
      <c r="G643" s="75"/>
      <c r="H643" s="69"/>
    </row>
    <row r="644" spans="1:8" s="18" customFormat="1">
      <c r="A644" s="46"/>
      <c r="B644" s="46"/>
      <c r="C644" s="46"/>
      <c r="D644" s="72"/>
      <c r="E644" s="68"/>
      <c r="F644" s="75"/>
      <c r="G644" s="75"/>
      <c r="H644" s="69"/>
    </row>
    <row r="645" spans="1:8" s="18" customFormat="1">
      <c r="A645" s="46"/>
      <c r="B645" s="46"/>
      <c r="C645" s="46"/>
      <c r="D645" s="68"/>
      <c r="E645" s="68"/>
      <c r="F645" s="83"/>
      <c r="G645" s="75"/>
      <c r="H645" s="75"/>
    </row>
    <row r="646" spans="1:8" s="18" customFormat="1">
      <c r="A646" s="46"/>
      <c r="B646" s="79"/>
      <c r="C646" s="46"/>
      <c r="D646" s="68"/>
      <c r="E646" s="72"/>
      <c r="F646" s="69"/>
      <c r="G646" s="75"/>
      <c r="H646" s="69"/>
    </row>
    <row r="647" spans="1:8" s="18" customFormat="1">
      <c r="A647" s="46"/>
      <c r="B647" s="46"/>
      <c r="C647" s="46"/>
      <c r="D647" s="68"/>
      <c r="E647" s="68"/>
      <c r="F647" s="69"/>
      <c r="G647" s="46"/>
      <c r="H647" s="69"/>
    </row>
    <row r="648" spans="1:8" s="46" customFormat="1" ht="15.75">
      <c r="D648" s="68"/>
      <c r="E648" s="68"/>
      <c r="F648" s="75"/>
      <c r="G648" s="75"/>
      <c r="H648" s="69"/>
    </row>
    <row r="649" spans="1:8" s="18" customFormat="1">
      <c r="A649" s="46"/>
      <c r="B649" s="46"/>
      <c r="C649" s="46"/>
      <c r="D649" s="76"/>
      <c r="E649" s="72"/>
      <c r="F649" s="75"/>
      <c r="G649" s="75"/>
      <c r="H649" s="69"/>
    </row>
    <row r="650" spans="1:8" s="18" customFormat="1">
      <c r="A650" s="46"/>
      <c r="B650" s="46"/>
      <c r="C650" s="46"/>
      <c r="D650" s="68"/>
      <c r="E650" s="68"/>
      <c r="F650" s="69"/>
      <c r="G650" s="75"/>
      <c r="H650" s="75"/>
    </row>
    <row r="651" spans="1:8" s="46" customFormat="1" ht="15.75">
      <c r="D651" s="68"/>
      <c r="E651" s="68"/>
      <c r="F651" s="69"/>
      <c r="H651" s="48"/>
    </row>
    <row r="652" spans="1:8" s="46" customFormat="1" ht="15.75">
      <c r="B652" s="79"/>
      <c r="D652" s="68"/>
      <c r="E652" s="68"/>
      <c r="F652" s="69"/>
      <c r="G652" s="75"/>
      <c r="H652" s="75"/>
    </row>
    <row r="653" spans="1:8" s="18" customFormat="1">
      <c r="A653" s="46"/>
      <c r="B653" s="46"/>
      <c r="C653" s="46"/>
      <c r="D653" s="68"/>
      <c r="E653" s="68"/>
      <c r="F653" s="69"/>
      <c r="G653" s="81"/>
      <c r="H653" s="81"/>
    </row>
    <row r="654" spans="1:8" s="18" customFormat="1">
      <c r="A654" s="46"/>
      <c r="B654" s="46"/>
      <c r="C654" s="46"/>
      <c r="D654" s="68"/>
      <c r="E654" s="68"/>
      <c r="F654" s="69"/>
      <c r="G654" s="75"/>
      <c r="H654" s="75"/>
    </row>
    <row r="655" spans="1:8" s="18" customFormat="1">
      <c r="A655" s="46"/>
      <c r="B655" s="46"/>
      <c r="C655" s="46"/>
      <c r="D655" s="68"/>
      <c r="E655" s="68"/>
      <c r="F655" s="69"/>
      <c r="G655" s="75"/>
      <c r="H655" s="75"/>
    </row>
    <row r="656" spans="1:8" s="18" customFormat="1">
      <c r="A656" s="46"/>
      <c r="B656" s="46"/>
      <c r="C656" s="46"/>
      <c r="D656" s="68"/>
      <c r="E656" s="68"/>
      <c r="F656" s="69"/>
      <c r="G656" s="75"/>
      <c r="H656" s="75"/>
    </row>
    <row r="657" spans="1:8" s="46" customFormat="1" ht="15.75">
      <c r="D657" s="68"/>
      <c r="E657" s="68"/>
      <c r="F657" s="69"/>
      <c r="H657" s="48"/>
    </row>
    <row r="658" spans="1:8" s="46" customFormat="1" ht="15.75">
      <c r="D658" s="68"/>
      <c r="E658" s="68"/>
      <c r="F658" s="69"/>
      <c r="G658" s="75"/>
      <c r="H658" s="75"/>
    </row>
    <row r="659" spans="1:8" s="46" customFormat="1" ht="15.75">
      <c r="D659" s="68"/>
      <c r="E659" s="68"/>
      <c r="F659" s="69"/>
      <c r="H659" s="48"/>
    </row>
    <row r="660" spans="1:8" s="46" customFormat="1" ht="15.75">
      <c r="D660" s="68"/>
      <c r="E660" s="68"/>
      <c r="F660" s="69"/>
      <c r="G660" s="75"/>
      <c r="H660" s="75"/>
    </row>
    <row r="661" spans="1:8" s="46" customFormat="1" ht="15.75">
      <c r="D661" s="68"/>
      <c r="E661" s="68"/>
      <c r="F661" s="69"/>
      <c r="H661" s="48"/>
    </row>
    <row r="662" spans="1:8" s="46" customFormat="1" ht="15.75">
      <c r="D662" s="68"/>
      <c r="E662" s="68"/>
      <c r="F662" s="69"/>
      <c r="G662" s="75"/>
      <c r="H662" s="75"/>
    </row>
    <row r="663" spans="1:8" s="46" customFormat="1" ht="15.75">
      <c r="D663" s="68"/>
      <c r="E663" s="68"/>
      <c r="F663" s="69"/>
      <c r="H663" s="48"/>
    </row>
    <row r="664" spans="1:8" s="46" customFormat="1" ht="15.75">
      <c r="D664" s="68"/>
      <c r="E664" s="68"/>
      <c r="F664" s="69"/>
      <c r="G664" s="75"/>
      <c r="H664" s="75"/>
    </row>
    <row r="665" spans="1:8" s="46" customFormat="1" ht="15.75">
      <c r="D665" s="68"/>
      <c r="E665" s="68"/>
      <c r="F665" s="69"/>
      <c r="H665" s="48"/>
    </row>
    <row r="666" spans="1:8" s="46" customFormat="1" ht="15.75">
      <c r="D666" s="68"/>
      <c r="E666" s="68"/>
      <c r="F666" s="69"/>
      <c r="G666" s="75"/>
      <c r="H666" s="75"/>
    </row>
    <row r="667" spans="1:8" s="18" customFormat="1">
      <c r="A667" s="46"/>
      <c r="B667" s="46"/>
      <c r="C667" s="46"/>
      <c r="D667" s="68"/>
      <c r="E667" s="68"/>
      <c r="F667" s="69"/>
      <c r="G667" s="17"/>
      <c r="H667" s="17"/>
    </row>
    <row r="668" spans="1:8" s="46" customFormat="1" ht="15.75">
      <c r="A668" s="17"/>
      <c r="B668" s="17"/>
      <c r="C668" s="17"/>
      <c r="D668" s="17"/>
      <c r="E668" s="17"/>
      <c r="F668" s="17"/>
      <c r="H668" s="48"/>
    </row>
    <row r="669" spans="1:8" s="46" customFormat="1" ht="15.75">
      <c r="D669" s="68"/>
      <c r="E669" s="68"/>
      <c r="F669" s="69"/>
      <c r="G669" s="75"/>
      <c r="H669" s="75"/>
    </row>
    <row r="670" spans="1:8" s="46" customFormat="1" ht="15.75">
      <c r="D670" s="68"/>
      <c r="E670" s="68"/>
      <c r="F670" s="69"/>
      <c r="H670" s="48"/>
    </row>
    <row r="671" spans="1:8" s="46" customFormat="1" ht="15.75">
      <c r="D671" s="68"/>
      <c r="E671" s="68"/>
      <c r="F671" s="69"/>
      <c r="G671" s="75"/>
      <c r="H671" s="75"/>
    </row>
    <row r="672" spans="1:8" s="46" customFormat="1" ht="15.75">
      <c r="D672" s="68"/>
      <c r="E672" s="68"/>
      <c r="F672" s="69"/>
      <c r="H672" s="48"/>
    </row>
    <row r="673" spans="1:8" s="46" customFormat="1" ht="15.75">
      <c r="D673" s="68"/>
      <c r="E673" s="68"/>
      <c r="F673" s="69"/>
      <c r="G673" s="75"/>
      <c r="H673" s="75"/>
    </row>
    <row r="674" spans="1:8" s="46" customFormat="1" ht="15.75">
      <c r="D674" s="68"/>
      <c r="E674" s="68"/>
      <c r="F674" s="69"/>
      <c r="H674" s="48"/>
    </row>
    <row r="675" spans="1:8" s="46" customFormat="1" ht="15.75">
      <c r="D675" s="68"/>
      <c r="E675" s="68"/>
      <c r="F675" s="69"/>
      <c r="G675" s="75"/>
      <c r="H675" s="75"/>
    </row>
    <row r="676" spans="1:8" s="46" customFormat="1" ht="15.75">
      <c r="D676" s="68"/>
      <c r="E676" s="68"/>
      <c r="F676" s="69"/>
      <c r="H676" s="48"/>
    </row>
    <row r="677" spans="1:8" s="46" customFormat="1" ht="15.75">
      <c r="D677" s="68"/>
      <c r="E677" s="68"/>
      <c r="F677" s="69"/>
      <c r="G677" s="75"/>
      <c r="H677" s="75"/>
    </row>
    <row r="678" spans="1:8" s="46" customFormat="1" ht="15.75">
      <c r="D678" s="68"/>
      <c r="E678" s="68"/>
      <c r="F678" s="69"/>
      <c r="H678" s="48"/>
    </row>
    <row r="679" spans="1:8" s="46" customFormat="1" ht="15.75">
      <c r="D679" s="68"/>
      <c r="E679" s="68"/>
      <c r="F679" s="69"/>
      <c r="G679" s="75"/>
      <c r="H679" s="75"/>
    </row>
    <row r="680" spans="1:8" s="46" customFormat="1" ht="15.75">
      <c r="D680" s="68"/>
      <c r="E680" s="68"/>
      <c r="F680" s="69"/>
      <c r="G680" s="75"/>
      <c r="H680" s="77"/>
    </row>
    <row r="681" spans="1:8" s="46" customFormat="1" ht="15.75">
      <c r="D681" s="68"/>
      <c r="E681" s="68"/>
      <c r="F681" s="69"/>
      <c r="G681" s="75"/>
      <c r="H681" s="75"/>
    </row>
    <row r="682" spans="1:8" s="46" customFormat="1" ht="15.75">
      <c r="D682" s="68"/>
      <c r="E682" s="68"/>
      <c r="F682" s="69"/>
      <c r="H682" s="48"/>
    </row>
    <row r="683" spans="1:8" s="46" customFormat="1" ht="15.75">
      <c r="B683" s="79"/>
      <c r="D683" s="68"/>
      <c r="E683" s="68"/>
      <c r="F683" s="69"/>
      <c r="G683" s="75"/>
      <c r="H683" s="75"/>
    </row>
    <row r="684" spans="1:8" s="18" customFormat="1">
      <c r="A684" s="46"/>
      <c r="B684" s="46"/>
      <c r="C684" s="46"/>
      <c r="D684" s="68"/>
      <c r="E684" s="68"/>
      <c r="F684" s="69"/>
      <c r="G684" s="17"/>
      <c r="H684" s="17"/>
    </row>
    <row r="685" spans="1:8" s="46" customFormat="1" ht="15.75">
      <c r="A685" s="17"/>
      <c r="B685" s="17"/>
      <c r="C685" s="17"/>
      <c r="D685" s="17"/>
      <c r="E685" s="17"/>
      <c r="F685" s="17"/>
      <c r="H685" s="48"/>
    </row>
    <row r="686" spans="1:8" s="46" customFormat="1" ht="15.75">
      <c r="B686" s="79"/>
      <c r="D686" s="68"/>
      <c r="E686" s="68"/>
      <c r="F686" s="69"/>
      <c r="G686" s="75"/>
      <c r="H686" s="75"/>
    </row>
    <row r="687" spans="1:8" s="46" customFormat="1" ht="15.75">
      <c r="D687" s="68"/>
      <c r="E687" s="68"/>
      <c r="F687" s="69"/>
      <c r="H687" s="48"/>
    </row>
    <row r="688" spans="1:8" s="46" customFormat="1" ht="15.75">
      <c r="B688" s="79"/>
      <c r="D688" s="68"/>
      <c r="E688" s="68"/>
      <c r="F688" s="69"/>
      <c r="G688" s="75"/>
      <c r="H688" s="75"/>
    </row>
    <row r="689" spans="1:8" s="46" customFormat="1" ht="15.75">
      <c r="D689" s="68"/>
      <c r="E689" s="68"/>
      <c r="F689" s="69"/>
      <c r="H689" s="48"/>
    </row>
    <row r="690" spans="1:8" s="46" customFormat="1" ht="15.75">
      <c r="B690" s="79"/>
      <c r="D690" s="68"/>
      <c r="E690" s="68"/>
      <c r="F690" s="69"/>
      <c r="G690" s="75"/>
      <c r="H690" s="75"/>
    </row>
    <row r="691" spans="1:8" s="46" customFormat="1" ht="15.75">
      <c r="D691" s="68"/>
      <c r="E691" s="68"/>
      <c r="F691" s="69"/>
      <c r="H691" s="48"/>
    </row>
    <row r="692" spans="1:8" s="46" customFormat="1" ht="15.75">
      <c r="B692" s="79"/>
      <c r="D692" s="68"/>
      <c r="E692" s="68"/>
      <c r="F692" s="69"/>
      <c r="G692" s="75"/>
      <c r="H692" s="75"/>
    </row>
    <row r="693" spans="1:8" s="46" customFormat="1" ht="15.75">
      <c r="D693" s="68"/>
      <c r="E693" s="68"/>
      <c r="F693" s="69"/>
      <c r="H693" s="48"/>
    </row>
    <row r="694" spans="1:8" s="46" customFormat="1" ht="15.75">
      <c r="B694" s="79"/>
      <c r="D694" s="68"/>
      <c r="E694" s="68"/>
      <c r="F694" s="69"/>
      <c r="G694" s="75"/>
      <c r="H694" s="75"/>
    </row>
    <row r="695" spans="1:8" s="46" customFormat="1" ht="15.75">
      <c r="D695" s="68"/>
      <c r="E695" s="68"/>
      <c r="F695" s="69"/>
      <c r="H695" s="48"/>
    </row>
    <row r="696" spans="1:8" s="46" customFormat="1" ht="15.75">
      <c r="B696" s="79"/>
      <c r="D696" s="68"/>
      <c r="E696" s="68"/>
      <c r="F696" s="69"/>
      <c r="G696" s="75"/>
      <c r="H696" s="75"/>
    </row>
    <row r="697" spans="1:8" s="46" customFormat="1" ht="15.75">
      <c r="D697" s="68"/>
      <c r="E697" s="68"/>
      <c r="F697" s="69"/>
      <c r="H697" s="48"/>
    </row>
    <row r="698" spans="1:8" s="46" customFormat="1" ht="15.75">
      <c r="B698" s="79"/>
      <c r="D698" s="68"/>
      <c r="E698" s="68"/>
      <c r="F698" s="69"/>
      <c r="G698" s="75"/>
      <c r="H698" s="75"/>
    </row>
    <row r="699" spans="1:8" s="46" customFormat="1" ht="15.75">
      <c r="D699" s="68"/>
      <c r="E699" s="68"/>
      <c r="F699" s="69"/>
      <c r="H699" s="48"/>
    </row>
    <row r="700" spans="1:8" s="46" customFormat="1" ht="15.75">
      <c r="B700" s="79"/>
      <c r="D700" s="68"/>
      <c r="E700" s="68"/>
      <c r="F700" s="69"/>
      <c r="G700" s="75"/>
      <c r="H700" s="75"/>
    </row>
    <row r="701" spans="1:8" s="18" customFormat="1">
      <c r="A701" s="46"/>
      <c r="B701" s="46"/>
      <c r="C701" s="46"/>
      <c r="D701" s="68"/>
      <c r="E701" s="68"/>
      <c r="F701" s="69"/>
      <c r="G701" s="75"/>
      <c r="H701" s="75"/>
    </row>
    <row r="702" spans="1:8" s="18" customFormat="1">
      <c r="A702" s="46"/>
      <c r="B702" s="79"/>
      <c r="C702" s="46"/>
      <c r="D702" s="46"/>
      <c r="E702" s="46"/>
      <c r="F702" s="69"/>
      <c r="G702" s="75"/>
      <c r="H702" s="48"/>
    </row>
    <row r="703" spans="1:8" s="18" customFormat="1">
      <c r="A703" s="46"/>
      <c r="B703" s="46"/>
      <c r="C703" s="46"/>
      <c r="D703" s="68"/>
      <c r="E703" s="68"/>
      <c r="F703" s="69"/>
      <c r="G703" s="46"/>
      <c r="H703" s="69"/>
    </row>
    <row r="704" spans="1:8" s="18" customFormat="1">
      <c r="A704" s="46"/>
      <c r="B704" s="46"/>
      <c r="C704" s="46"/>
      <c r="D704" s="68"/>
      <c r="E704" s="68"/>
      <c r="F704" s="69"/>
      <c r="G704" s="75"/>
      <c r="H704" s="48"/>
    </row>
    <row r="705" spans="1:8" s="18" customFormat="1">
      <c r="A705" s="46"/>
      <c r="B705" s="46"/>
      <c r="C705" s="46"/>
      <c r="D705" s="69"/>
      <c r="E705" s="68"/>
      <c r="F705" s="69"/>
      <c r="G705" s="75"/>
      <c r="H705" s="48"/>
    </row>
    <row r="706" spans="1:8" s="18" customFormat="1">
      <c r="A706" s="46"/>
      <c r="B706" s="46"/>
      <c r="C706" s="46"/>
      <c r="D706" s="68"/>
      <c r="E706" s="68"/>
      <c r="F706" s="69"/>
      <c r="G706" s="75"/>
      <c r="H706" s="48"/>
    </row>
    <row r="707" spans="1:8" s="46" customFormat="1" ht="15.75">
      <c r="D707" s="68"/>
      <c r="E707" s="68"/>
      <c r="F707" s="69"/>
      <c r="G707" s="75"/>
      <c r="H707" s="75"/>
    </row>
    <row r="708" spans="1:8" s="18" customFormat="1">
      <c r="A708" s="46"/>
      <c r="B708" s="46"/>
      <c r="C708" s="46"/>
      <c r="D708" s="68"/>
      <c r="E708" s="68"/>
      <c r="F708" s="69"/>
      <c r="G708" s="75"/>
      <c r="H708" s="75"/>
    </row>
    <row r="709" spans="1:8" s="18" customFormat="1">
      <c r="A709" s="46"/>
      <c r="B709" s="79"/>
      <c r="C709" s="46"/>
      <c r="D709" s="46"/>
      <c r="E709" s="46"/>
      <c r="F709" s="69"/>
      <c r="G709" s="75"/>
      <c r="H709" s="48"/>
    </row>
    <row r="710" spans="1:8" s="18" customFormat="1">
      <c r="A710" s="46"/>
      <c r="B710" s="46"/>
      <c r="C710" s="46"/>
      <c r="D710" s="68"/>
      <c r="E710" s="68"/>
      <c r="F710" s="69"/>
      <c r="G710" s="46"/>
      <c r="H710" s="69"/>
    </row>
    <row r="711" spans="1:8" s="18" customFormat="1">
      <c r="A711" s="46"/>
      <c r="B711" s="46"/>
      <c r="C711" s="46"/>
      <c r="D711" s="72"/>
      <c r="E711" s="68"/>
      <c r="F711" s="69"/>
      <c r="G711" s="75"/>
      <c r="H711" s="48"/>
    </row>
    <row r="712" spans="1:8" s="18" customFormat="1">
      <c r="A712" s="46"/>
      <c r="B712" s="46"/>
      <c r="C712" s="46"/>
      <c r="D712" s="69"/>
      <c r="E712" s="68"/>
      <c r="F712" s="69"/>
      <c r="G712" s="75"/>
      <c r="H712" s="48"/>
    </row>
    <row r="713" spans="1:8" s="46" customFormat="1" ht="15.75">
      <c r="D713" s="72"/>
      <c r="E713" s="68"/>
      <c r="F713" s="69"/>
      <c r="G713" s="75"/>
      <c r="H713" s="75"/>
    </row>
    <row r="714" spans="1:8" s="18" customFormat="1">
      <c r="A714" s="46"/>
      <c r="B714" s="46"/>
      <c r="C714" s="46"/>
      <c r="D714" s="68"/>
      <c r="E714" s="68"/>
      <c r="F714" s="69"/>
      <c r="G714" s="17"/>
      <c r="H714" s="17"/>
    </row>
    <row r="715" spans="1:8" s="18" customFormat="1">
      <c r="A715" s="17"/>
      <c r="B715" s="17"/>
      <c r="C715" s="17"/>
      <c r="D715" s="17"/>
      <c r="E715" s="17"/>
      <c r="F715" s="17"/>
      <c r="G715" s="75"/>
      <c r="H715" s="75"/>
    </row>
    <row r="716" spans="1:8" s="18" customFormat="1">
      <c r="A716" s="46"/>
      <c r="B716" s="79"/>
      <c r="C716" s="46"/>
      <c r="D716" s="46"/>
      <c r="E716" s="46"/>
      <c r="F716" s="69"/>
      <c r="G716" s="75"/>
      <c r="H716" s="48"/>
    </row>
    <row r="717" spans="1:8" s="18" customFormat="1">
      <c r="A717" s="46"/>
      <c r="B717" s="46"/>
      <c r="C717" s="46"/>
      <c r="D717" s="68"/>
      <c r="E717" s="68"/>
      <c r="F717" s="69"/>
      <c r="G717" s="46"/>
      <c r="H717" s="69"/>
    </row>
    <row r="718" spans="1:8" s="18" customFormat="1">
      <c r="A718" s="46"/>
      <c r="B718" s="46"/>
      <c r="C718" s="46"/>
      <c r="D718" s="72"/>
      <c r="E718" s="68"/>
      <c r="F718" s="69"/>
      <c r="G718" s="75"/>
      <c r="H718" s="48"/>
    </row>
    <row r="719" spans="1:8" s="18" customFormat="1">
      <c r="A719" s="46"/>
      <c r="B719" s="46"/>
      <c r="C719" s="46"/>
      <c r="D719" s="69"/>
      <c r="E719" s="68"/>
      <c r="F719" s="69"/>
      <c r="G719" s="75"/>
      <c r="H719" s="48"/>
    </row>
    <row r="720" spans="1:8" s="46" customFormat="1" ht="15.75">
      <c r="D720" s="72"/>
      <c r="E720" s="68"/>
      <c r="F720" s="69"/>
      <c r="G720" s="75"/>
      <c r="H720" s="75"/>
    </row>
    <row r="721" spans="1:8" s="18" customFormat="1">
      <c r="A721" s="46"/>
      <c r="B721" s="46"/>
      <c r="C721" s="46"/>
      <c r="D721" s="68"/>
      <c r="E721" s="68"/>
      <c r="F721" s="69"/>
      <c r="G721" s="75"/>
      <c r="H721" s="75"/>
    </row>
    <row r="722" spans="1:8" s="18" customFormat="1">
      <c r="A722" s="46"/>
      <c r="B722" s="79"/>
      <c r="C722" s="46"/>
      <c r="D722" s="46"/>
      <c r="E722" s="46"/>
      <c r="F722" s="69"/>
      <c r="G722" s="75"/>
      <c r="H722" s="48"/>
    </row>
    <row r="723" spans="1:8" s="18" customFormat="1">
      <c r="A723" s="46"/>
      <c r="B723" s="46"/>
      <c r="C723" s="46"/>
      <c r="D723" s="68"/>
      <c r="E723" s="68"/>
      <c r="F723" s="69"/>
      <c r="G723" s="46"/>
      <c r="H723" s="69"/>
    </row>
    <row r="724" spans="1:8" s="18" customFormat="1">
      <c r="A724" s="46"/>
      <c r="B724" s="46"/>
      <c r="C724" s="46"/>
      <c r="D724" s="72"/>
      <c r="E724" s="68"/>
      <c r="F724" s="69"/>
      <c r="G724" s="75"/>
      <c r="H724" s="48"/>
    </row>
    <row r="725" spans="1:8" s="18" customFormat="1">
      <c r="A725" s="46"/>
      <c r="B725" s="46"/>
      <c r="C725" s="46"/>
      <c r="D725" s="69"/>
      <c r="E725" s="68"/>
      <c r="F725" s="69"/>
      <c r="G725" s="75"/>
      <c r="H725" s="48"/>
    </row>
    <row r="726" spans="1:8" s="46" customFormat="1" ht="15.75">
      <c r="D726" s="72"/>
      <c r="E726" s="68"/>
      <c r="F726" s="69"/>
      <c r="G726" s="75"/>
      <c r="H726" s="75"/>
    </row>
    <row r="727" spans="1:8" s="18" customFormat="1">
      <c r="A727" s="46"/>
      <c r="B727" s="46"/>
      <c r="C727" s="46"/>
      <c r="D727" s="68"/>
      <c r="E727" s="68"/>
      <c r="F727" s="69"/>
      <c r="G727" s="75"/>
      <c r="H727" s="75"/>
    </row>
    <row r="728" spans="1:8" s="18" customFormat="1">
      <c r="A728" s="46"/>
      <c r="B728" s="79"/>
      <c r="C728" s="46"/>
      <c r="D728" s="46"/>
      <c r="E728" s="46"/>
      <c r="F728" s="69"/>
      <c r="G728" s="75"/>
      <c r="H728" s="48"/>
    </row>
    <row r="729" spans="1:8" s="18" customFormat="1">
      <c r="A729" s="46"/>
      <c r="B729" s="46"/>
      <c r="C729" s="46"/>
      <c r="D729" s="68"/>
      <c r="E729" s="68"/>
      <c r="F729" s="69"/>
      <c r="G729" s="46"/>
      <c r="H729" s="69"/>
    </row>
    <row r="730" spans="1:8" s="18" customFormat="1">
      <c r="A730" s="46"/>
      <c r="B730" s="46"/>
      <c r="C730" s="46"/>
      <c r="D730" s="72"/>
      <c r="E730" s="68"/>
      <c r="F730" s="69"/>
      <c r="G730" s="75"/>
      <c r="H730" s="48"/>
    </row>
    <row r="731" spans="1:8" s="18" customFormat="1">
      <c r="A731" s="46"/>
      <c r="B731" s="46"/>
      <c r="C731" s="46"/>
      <c r="D731" s="69"/>
      <c r="E731" s="68"/>
      <c r="F731" s="69"/>
      <c r="G731" s="75"/>
      <c r="H731" s="48"/>
    </row>
    <row r="732" spans="1:8" s="46" customFormat="1" ht="15.75">
      <c r="D732" s="72"/>
      <c r="E732" s="68"/>
      <c r="F732" s="69"/>
      <c r="G732" s="75"/>
      <c r="H732" s="75"/>
    </row>
    <row r="733" spans="1:8" s="18" customFormat="1">
      <c r="A733" s="46"/>
      <c r="B733" s="46"/>
      <c r="C733" s="46"/>
      <c r="D733" s="68"/>
      <c r="E733" s="68"/>
      <c r="F733" s="69"/>
      <c r="G733" s="75"/>
      <c r="H733" s="75"/>
    </row>
    <row r="734" spans="1:8" s="18" customFormat="1">
      <c r="A734" s="46"/>
      <c r="B734" s="79"/>
      <c r="C734" s="46"/>
      <c r="D734" s="46"/>
      <c r="E734" s="46"/>
      <c r="F734" s="69"/>
      <c r="G734" s="75"/>
      <c r="H734" s="48"/>
    </row>
    <row r="735" spans="1:8" s="18" customFormat="1">
      <c r="A735" s="46"/>
      <c r="B735" s="46"/>
      <c r="C735" s="46"/>
      <c r="D735" s="68"/>
      <c r="E735" s="68"/>
      <c r="F735" s="69"/>
      <c r="G735" s="46"/>
      <c r="H735" s="69"/>
    </row>
    <row r="736" spans="1:8" s="18" customFormat="1">
      <c r="A736" s="46"/>
      <c r="B736" s="46"/>
      <c r="C736" s="46"/>
      <c r="D736" s="72"/>
      <c r="E736" s="68"/>
      <c r="F736" s="69"/>
      <c r="G736" s="75"/>
      <c r="H736" s="48"/>
    </row>
    <row r="737" spans="1:8" s="18" customFormat="1">
      <c r="A737" s="46"/>
      <c r="B737" s="46"/>
      <c r="C737" s="46"/>
      <c r="D737" s="69"/>
      <c r="E737" s="68"/>
      <c r="F737" s="69"/>
      <c r="G737" s="75"/>
      <c r="H737" s="48"/>
    </row>
    <row r="738" spans="1:8" s="46" customFormat="1" ht="15.75">
      <c r="D738" s="72"/>
      <c r="E738" s="68"/>
      <c r="F738" s="69"/>
      <c r="G738" s="75"/>
      <c r="H738" s="75"/>
    </row>
    <row r="739" spans="1:8" s="18" customFormat="1">
      <c r="A739" s="46"/>
      <c r="B739" s="46"/>
      <c r="C739" s="46"/>
      <c r="D739" s="68"/>
      <c r="E739" s="68"/>
      <c r="F739" s="69"/>
      <c r="G739" s="75"/>
      <c r="H739" s="75"/>
    </row>
    <row r="740" spans="1:8" s="18" customFormat="1">
      <c r="A740" s="46"/>
      <c r="B740" s="79"/>
      <c r="C740" s="46"/>
      <c r="D740" s="46"/>
      <c r="E740" s="46"/>
      <c r="F740" s="69"/>
      <c r="G740" s="75"/>
      <c r="H740" s="48"/>
    </row>
    <row r="741" spans="1:8" s="18" customFormat="1">
      <c r="A741" s="46"/>
      <c r="B741" s="46"/>
      <c r="C741" s="46"/>
      <c r="D741" s="68"/>
      <c r="E741" s="68"/>
      <c r="F741" s="69"/>
      <c r="G741" s="46"/>
      <c r="H741" s="69"/>
    </row>
    <row r="742" spans="1:8" s="18" customFormat="1">
      <c r="A742" s="46"/>
      <c r="B742" s="46"/>
      <c r="C742" s="46"/>
      <c r="D742" s="72"/>
      <c r="E742" s="68"/>
      <c r="F742" s="69"/>
      <c r="G742" s="75"/>
      <c r="H742" s="48"/>
    </row>
    <row r="743" spans="1:8" s="18" customFormat="1">
      <c r="A743" s="46"/>
      <c r="B743" s="46"/>
      <c r="C743" s="46"/>
      <c r="D743" s="69"/>
      <c r="E743" s="68"/>
      <c r="F743" s="69"/>
      <c r="G743" s="75"/>
      <c r="H743" s="48"/>
    </row>
    <row r="744" spans="1:8" s="46" customFormat="1" ht="15.75">
      <c r="D744" s="72"/>
      <c r="E744" s="68"/>
      <c r="F744" s="69"/>
      <c r="G744" s="75"/>
      <c r="H744" s="75"/>
    </row>
    <row r="745" spans="1:8" s="46" customFormat="1" ht="15.75">
      <c r="D745" s="68"/>
      <c r="E745" s="68"/>
      <c r="F745" s="69"/>
      <c r="G745" s="75"/>
      <c r="H745" s="75"/>
    </row>
    <row r="746" spans="1:8" s="46" customFormat="1" ht="15.75">
      <c r="F746" s="69"/>
      <c r="G746" s="75"/>
      <c r="H746" s="48"/>
    </row>
    <row r="747" spans="1:8" s="46" customFormat="1" ht="15.75">
      <c r="D747" s="68"/>
      <c r="E747" s="68"/>
      <c r="F747" s="69"/>
      <c r="H747" s="69"/>
    </row>
    <row r="748" spans="1:8" s="18" customFormat="1">
      <c r="A748" s="46"/>
      <c r="B748" s="46"/>
      <c r="C748" s="46"/>
      <c r="D748" s="72"/>
      <c r="E748" s="68"/>
      <c r="F748" s="69"/>
      <c r="G748" s="17"/>
      <c r="H748" s="17"/>
    </row>
    <row r="749" spans="1:8" s="46" customFormat="1" ht="15.75">
      <c r="A749" s="17"/>
      <c r="B749" s="17"/>
      <c r="C749" s="17"/>
      <c r="D749" s="17"/>
      <c r="E749" s="17"/>
      <c r="F749" s="17"/>
      <c r="G749" s="75"/>
      <c r="H749" s="48"/>
    </row>
    <row r="750" spans="1:8" s="46" customFormat="1" ht="15.75">
      <c r="D750" s="69"/>
      <c r="E750" s="68"/>
      <c r="F750" s="69"/>
      <c r="G750" s="75"/>
      <c r="H750" s="48"/>
    </row>
    <row r="751" spans="1:8" s="46" customFormat="1" ht="15.75">
      <c r="D751" s="68"/>
      <c r="E751" s="68"/>
      <c r="F751" s="69"/>
      <c r="G751" s="75"/>
      <c r="H751" s="48"/>
    </row>
    <row r="752" spans="1:8" s="46" customFormat="1" ht="15.75">
      <c r="D752" s="72"/>
      <c r="E752" s="68"/>
      <c r="F752" s="69"/>
      <c r="G752" s="75"/>
      <c r="H752" s="75"/>
    </row>
    <row r="753" spans="1:8" s="18" customFormat="1">
      <c r="A753" s="46"/>
      <c r="B753" s="46"/>
      <c r="C753" s="46"/>
      <c r="D753" s="68"/>
      <c r="E753" s="68"/>
      <c r="F753" s="69"/>
      <c r="G753" s="75"/>
      <c r="H753" s="75"/>
    </row>
    <row r="754" spans="1:8" s="46" customFormat="1" ht="15.75">
      <c r="B754" s="79"/>
      <c r="F754" s="69"/>
      <c r="G754" s="75"/>
      <c r="H754" s="48"/>
    </row>
    <row r="755" spans="1:8" s="18" customFormat="1">
      <c r="A755" s="46"/>
      <c r="B755" s="46"/>
      <c r="C755" s="46"/>
      <c r="D755" s="68"/>
      <c r="E755" s="68"/>
      <c r="F755" s="69"/>
      <c r="G755" s="46"/>
      <c r="H755" s="69"/>
    </row>
    <row r="756" spans="1:8" s="18" customFormat="1">
      <c r="A756" s="46"/>
      <c r="B756" s="46"/>
      <c r="C756" s="46"/>
      <c r="D756" s="72"/>
      <c r="E756" s="68"/>
      <c r="F756" s="69"/>
      <c r="G756" s="75"/>
      <c r="H756" s="48"/>
    </row>
    <row r="757" spans="1:8" s="18" customFormat="1">
      <c r="A757" s="46"/>
      <c r="B757" s="46"/>
      <c r="C757" s="46"/>
      <c r="D757" s="69"/>
      <c r="E757" s="68"/>
      <c r="F757" s="69"/>
      <c r="G757" s="75"/>
      <c r="H757" s="48"/>
    </row>
    <row r="758" spans="1:8" s="46" customFormat="1" ht="15.75">
      <c r="D758" s="72"/>
      <c r="E758" s="68"/>
      <c r="F758" s="69"/>
      <c r="G758" s="75"/>
      <c r="H758" s="75"/>
    </row>
    <row r="759" spans="1:8" s="46" customFormat="1" ht="15.75">
      <c r="D759" s="68"/>
      <c r="E759" s="68"/>
      <c r="F759" s="69"/>
      <c r="G759" s="75"/>
      <c r="H759" s="75"/>
    </row>
    <row r="760" spans="1:8" s="46" customFormat="1" ht="15.75">
      <c r="D760" s="68"/>
      <c r="E760" s="68"/>
      <c r="F760" s="69"/>
      <c r="G760" s="75"/>
      <c r="H760" s="48"/>
    </row>
    <row r="761" spans="1:8" s="46" customFormat="1" ht="15.75">
      <c r="D761" s="68"/>
      <c r="E761" s="68"/>
      <c r="F761" s="69"/>
      <c r="G761" s="75"/>
      <c r="H761" s="48"/>
    </row>
    <row r="762" spans="1:8" s="46" customFormat="1" ht="15.75">
      <c r="D762" s="68"/>
      <c r="E762" s="68"/>
      <c r="F762" s="69"/>
      <c r="G762" s="75"/>
      <c r="H762" s="48"/>
    </row>
    <row r="763" spans="1:8" s="46" customFormat="1" ht="15.75">
      <c r="D763" s="68"/>
      <c r="E763" s="68"/>
      <c r="F763" s="69"/>
      <c r="G763" s="75"/>
      <c r="H763" s="48"/>
    </row>
    <row r="764" spans="1:8" s="46" customFormat="1" ht="15.75">
      <c r="D764" s="68"/>
      <c r="E764" s="68"/>
      <c r="F764" s="69"/>
      <c r="G764" s="75"/>
      <c r="H764" s="75"/>
    </row>
    <row r="765" spans="1:8" s="46" customFormat="1" ht="15.75">
      <c r="D765" s="68"/>
      <c r="E765" s="68"/>
      <c r="F765" s="69"/>
      <c r="G765" s="75"/>
      <c r="H765" s="75"/>
    </row>
    <row r="766" spans="1:8" s="46" customFormat="1" ht="15.75">
      <c r="D766" s="68"/>
      <c r="E766" s="68"/>
      <c r="F766" s="69"/>
      <c r="H766" s="48"/>
    </row>
    <row r="767" spans="1:8" s="46" customFormat="1" ht="15.75">
      <c r="B767" s="79"/>
      <c r="D767" s="68"/>
      <c r="E767" s="68"/>
      <c r="F767" s="84"/>
      <c r="G767" s="75"/>
      <c r="H767" s="75"/>
    </row>
    <row r="768" spans="1:8" s="46" customFormat="1" ht="15.75">
      <c r="D768" s="68"/>
      <c r="E768" s="68"/>
      <c r="F768" s="69"/>
      <c r="G768" s="81"/>
      <c r="H768" s="85"/>
    </row>
    <row r="769" spans="1:8" s="18" customFormat="1">
      <c r="A769" s="46"/>
      <c r="B769" s="46"/>
      <c r="C769" s="46"/>
      <c r="D769" s="68"/>
      <c r="E769" s="68"/>
      <c r="F769" s="69"/>
      <c r="G769" s="17"/>
      <c r="H769" s="17"/>
    </row>
    <row r="770" spans="1:8" s="18" customFormat="1">
      <c r="A770" s="17"/>
      <c r="B770" s="17"/>
      <c r="C770" s="17"/>
      <c r="D770" s="17"/>
      <c r="E770" s="17"/>
      <c r="F770" s="17"/>
    </row>
    <row r="771" spans="1:8" s="18" customFormat="1"/>
    <row r="772" spans="1:8" s="18" customFormat="1"/>
    <row r="773" spans="1:8" s="18" customFormat="1"/>
    <row r="774" spans="1:8" s="18" customFormat="1"/>
    <row r="775" spans="1:8" s="18" customFormat="1"/>
    <row r="776" spans="1:8" s="18" customFormat="1"/>
    <row r="777" spans="1:8" s="18" customFormat="1"/>
    <row r="778" spans="1:8" s="18" customFormat="1"/>
    <row r="779" spans="1:8" s="18" customFormat="1"/>
    <row r="780" spans="1:8" s="18" customFormat="1"/>
    <row r="781" spans="1:8" s="18" customFormat="1"/>
    <row r="782" spans="1:8" s="18" customFormat="1"/>
    <row r="783" spans="1:8" s="18" customFormat="1"/>
    <row r="784" spans="1:8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pans="1:6" s="18" customFormat="1"/>
    <row r="834" spans="1:6" s="18" customFormat="1"/>
    <row r="835" spans="1:6" s="18" customFormat="1"/>
    <row r="836" spans="1:6" s="18" customFormat="1"/>
    <row r="837" spans="1:6" s="18" customFormat="1"/>
    <row r="838" spans="1:6" s="18" customFormat="1"/>
    <row r="839" spans="1:6" s="18" customFormat="1"/>
    <row r="840" spans="1:6" s="18" customFormat="1"/>
    <row r="841" spans="1:6" s="18" customFormat="1"/>
    <row r="842" spans="1:6" s="18" customFormat="1"/>
    <row r="843" spans="1:6" s="18" customFormat="1"/>
    <row r="844" spans="1:6">
      <c r="A844" s="18"/>
      <c r="B844" s="18"/>
      <c r="C844" s="18"/>
      <c r="D844" s="18"/>
      <c r="E844" s="18"/>
      <c r="F844" s="18"/>
    </row>
  </sheetData>
  <mergeCells count="12">
    <mergeCell ref="E5:F6"/>
    <mergeCell ref="B9:E9"/>
    <mergeCell ref="B38:E38"/>
    <mergeCell ref="A16:E16"/>
    <mergeCell ref="A1:F1"/>
    <mergeCell ref="A2:F2"/>
    <mergeCell ref="A3:F3"/>
    <mergeCell ref="A4:F4"/>
    <mergeCell ref="A5:A7"/>
    <mergeCell ref="B5:B7"/>
    <mergeCell ref="C5:C7"/>
    <mergeCell ref="D5:D7"/>
  </mergeCells>
  <phoneticPr fontId="0" type="noConversion"/>
  <pageMargins left="0.23" right="0.2" top="0.32" bottom="0.4" header="0.23" footer="0.18"/>
  <pageSetup paperSize="9" scale="98" orientation="portrait" r:id="rId1"/>
  <headerFooter alignWithMargins="0">
    <oddFooter>&amp;CPage&amp;P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view="pageBreakPreview" zoomScale="145" zoomScaleSheetLayoutView="145" workbookViewId="0">
      <selection activeCell="C10" sqref="C10"/>
    </sheetView>
  </sheetViews>
  <sheetFormatPr defaultColWidth="9.140625" defaultRowHeight="15.75"/>
  <cols>
    <col min="1" max="1" width="3.42578125" style="111" customWidth="1"/>
    <col min="2" max="2" width="46.140625" style="111" customWidth="1"/>
    <col min="3" max="3" width="9.42578125" style="110" customWidth="1"/>
    <col min="4" max="4" width="10.42578125" style="110" customWidth="1"/>
    <col min="5" max="5" width="10.5703125" style="110" customWidth="1"/>
    <col min="6" max="6" width="14" style="110" customWidth="1"/>
    <col min="7" max="16384" width="9.140625" style="111"/>
  </cols>
  <sheetData>
    <row r="1" spans="1:6" ht="34.5" customHeight="1">
      <c r="A1" s="856" t="s">
        <v>361</v>
      </c>
      <c r="B1" s="856"/>
      <c r="C1" s="856"/>
      <c r="D1" s="856"/>
      <c r="E1" s="856"/>
      <c r="F1" s="856"/>
    </row>
    <row r="2" spans="1:6">
      <c r="A2" s="887" t="s">
        <v>1220</v>
      </c>
      <c r="B2" s="888"/>
      <c r="C2" s="888"/>
      <c r="D2" s="888"/>
      <c r="E2" s="888"/>
      <c r="F2" s="888"/>
    </row>
    <row r="3" spans="1:6">
      <c r="A3" s="893" t="s">
        <v>414</v>
      </c>
      <c r="B3" s="893"/>
      <c r="C3" s="893"/>
      <c r="D3" s="893"/>
      <c r="E3" s="893"/>
      <c r="F3" s="893"/>
    </row>
    <row r="4" spans="1:6">
      <c r="A4" s="892"/>
      <c r="B4" s="892"/>
      <c r="C4" s="892"/>
      <c r="D4" s="892"/>
      <c r="E4" s="892"/>
      <c r="F4" s="892"/>
    </row>
    <row r="5" spans="1:6" ht="15.7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</row>
    <row r="6" spans="1:6">
      <c r="A6" s="865"/>
      <c r="B6" s="868"/>
      <c r="C6" s="871"/>
      <c r="D6" s="871"/>
      <c r="E6" s="862"/>
      <c r="F6" s="863"/>
    </row>
    <row r="7" spans="1:6">
      <c r="A7" s="866"/>
      <c r="B7" s="869"/>
      <c r="C7" s="872"/>
      <c r="D7" s="872"/>
      <c r="E7" s="454" t="s">
        <v>365</v>
      </c>
      <c r="F7" s="455" t="s">
        <v>366</v>
      </c>
    </row>
    <row r="8" spans="1:6" ht="18" customHeight="1">
      <c r="A8" s="468">
        <v>1</v>
      </c>
      <c r="B8" s="470">
        <v>2</v>
      </c>
      <c r="C8" s="470">
        <v>3</v>
      </c>
      <c r="D8" s="471">
        <v>4</v>
      </c>
      <c r="E8" s="471">
        <v>5</v>
      </c>
      <c r="F8" s="471">
        <v>6</v>
      </c>
    </row>
    <row r="9" spans="1:6" ht="18" customHeight="1">
      <c r="A9" s="468"/>
      <c r="B9" s="535" t="s">
        <v>538</v>
      </c>
      <c r="C9" s="525"/>
      <c r="D9" s="471"/>
      <c r="E9" s="471"/>
      <c r="F9" s="471"/>
    </row>
    <row r="10" spans="1:6" ht="30.75">
      <c r="A10" s="166">
        <v>1</v>
      </c>
      <c r="B10" s="536" t="s">
        <v>539</v>
      </c>
      <c r="C10" s="485" t="s">
        <v>136</v>
      </c>
      <c r="D10" s="216">
        <v>1</v>
      </c>
      <c r="E10" s="217"/>
      <c r="F10" s="215"/>
    </row>
    <row r="11" spans="1:6">
      <c r="A11" s="161">
        <v>2</v>
      </c>
      <c r="B11" s="537" t="s">
        <v>540</v>
      </c>
      <c r="C11" s="485" t="s">
        <v>136</v>
      </c>
      <c r="D11" s="216">
        <v>8</v>
      </c>
      <c r="E11" s="217"/>
      <c r="F11" s="215"/>
    </row>
    <row r="12" spans="1:6">
      <c r="A12" s="167">
        <v>3</v>
      </c>
      <c r="B12" s="537" t="s">
        <v>541</v>
      </c>
      <c r="C12" s="538" t="s">
        <v>33</v>
      </c>
      <c r="D12" s="216">
        <v>84.2</v>
      </c>
      <c r="E12" s="217"/>
      <c r="F12" s="215"/>
    </row>
    <row r="13" spans="1:6">
      <c r="A13" s="169">
        <v>4</v>
      </c>
      <c r="B13" s="524" t="s">
        <v>542</v>
      </c>
      <c r="C13" s="293" t="s">
        <v>451</v>
      </c>
      <c r="D13" s="162">
        <v>250</v>
      </c>
      <c r="E13" s="217"/>
      <c r="F13" s="215"/>
    </row>
    <row r="14" spans="1:6">
      <c r="A14" s="169">
        <v>5</v>
      </c>
      <c r="B14" s="524" t="s">
        <v>543</v>
      </c>
      <c r="C14" s="293" t="s">
        <v>451</v>
      </c>
      <c r="D14" s="162">
        <v>12</v>
      </c>
      <c r="E14" s="217"/>
      <c r="F14" s="215"/>
    </row>
    <row r="15" spans="1:6" ht="30">
      <c r="A15" s="169">
        <v>6</v>
      </c>
      <c r="B15" s="524" t="s">
        <v>544</v>
      </c>
      <c r="C15" s="494" t="s">
        <v>135</v>
      </c>
      <c r="D15" s="162">
        <v>8.82</v>
      </c>
      <c r="E15" s="217"/>
      <c r="F15" s="215"/>
    </row>
    <row r="16" spans="1:6" ht="30">
      <c r="A16" s="169">
        <v>7</v>
      </c>
      <c r="B16" s="524" t="s">
        <v>545</v>
      </c>
      <c r="C16" s="494" t="s">
        <v>135</v>
      </c>
      <c r="D16" s="162">
        <v>75</v>
      </c>
      <c r="E16" s="217"/>
      <c r="F16" s="215"/>
    </row>
    <row r="17" spans="1:6">
      <c r="A17" s="169">
        <v>8</v>
      </c>
      <c r="B17" s="524" t="s">
        <v>546</v>
      </c>
      <c r="C17" s="293" t="s">
        <v>389</v>
      </c>
      <c r="D17" s="162">
        <v>11.55</v>
      </c>
      <c r="E17" s="217"/>
      <c r="F17" s="215"/>
    </row>
    <row r="18" spans="1:6">
      <c r="A18" s="169">
        <v>9</v>
      </c>
      <c r="B18" s="524" t="s">
        <v>547</v>
      </c>
      <c r="C18" s="293" t="s">
        <v>451</v>
      </c>
      <c r="D18" s="162">
        <v>24</v>
      </c>
      <c r="E18" s="217"/>
      <c r="F18" s="215"/>
    </row>
    <row r="19" spans="1:6">
      <c r="A19" s="169">
        <v>10</v>
      </c>
      <c r="B19" s="524" t="s">
        <v>548</v>
      </c>
      <c r="C19" s="293" t="s">
        <v>451</v>
      </c>
      <c r="D19" s="162">
        <v>6</v>
      </c>
      <c r="E19" s="217"/>
      <c r="F19" s="215"/>
    </row>
    <row r="20" spans="1:6">
      <c r="A20" s="169">
        <v>11</v>
      </c>
      <c r="B20" s="524" t="s">
        <v>549</v>
      </c>
      <c r="C20" s="293" t="s">
        <v>36</v>
      </c>
      <c r="D20" s="162">
        <v>4.8</v>
      </c>
      <c r="E20" s="217"/>
      <c r="F20" s="215"/>
    </row>
    <row r="21" spans="1:6">
      <c r="A21" s="169">
        <v>12</v>
      </c>
      <c r="B21" s="524" t="s">
        <v>550</v>
      </c>
      <c r="C21" s="494" t="s">
        <v>135</v>
      </c>
      <c r="D21" s="162">
        <v>60</v>
      </c>
      <c r="E21" s="217"/>
      <c r="F21" s="215"/>
    </row>
    <row r="22" spans="1:6" ht="45.75">
      <c r="A22" s="161">
        <v>13</v>
      </c>
      <c r="B22" s="516" t="s">
        <v>551</v>
      </c>
      <c r="C22" s="485" t="s">
        <v>136</v>
      </c>
      <c r="D22" s="149">
        <v>40</v>
      </c>
      <c r="E22" s="217"/>
      <c r="F22" s="215"/>
    </row>
    <row r="23" spans="1:6" ht="18.75" customHeight="1">
      <c r="A23" s="114"/>
      <c r="B23" s="915" t="s">
        <v>552</v>
      </c>
      <c r="C23" s="916"/>
      <c r="D23" s="916"/>
      <c r="E23" s="917"/>
      <c r="F23" s="112"/>
    </row>
    <row r="24" spans="1:6" ht="30">
      <c r="A24" s="161">
        <v>1</v>
      </c>
      <c r="B24" s="522" t="s">
        <v>553</v>
      </c>
      <c r="C24" s="485" t="s">
        <v>136</v>
      </c>
      <c r="D24" s="218">
        <v>7</v>
      </c>
      <c r="E24" s="235"/>
      <c r="F24" s="215"/>
    </row>
    <row r="25" spans="1:6">
      <c r="A25" s="918"/>
      <c r="B25" s="524" t="s">
        <v>383</v>
      </c>
      <c r="C25" s="293" t="s">
        <v>35</v>
      </c>
      <c r="D25" s="150">
        <v>64.349999999999994</v>
      </c>
      <c r="E25" s="235"/>
      <c r="F25" s="215"/>
    </row>
    <row r="26" spans="1:6">
      <c r="A26" s="918"/>
      <c r="B26" s="539" t="s">
        <v>384</v>
      </c>
      <c r="C26" s="293" t="s">
        <v>35</v>
      </c>
      <c r="D26" s="150">
        <v>74.66</v>
      </c>
      <c r="E26" s="235"/>
      <c r="F26" s="215"/>
    </row>
    <row r="27" spans="1:6">
      <c r="A27" s="161"/>
      <c r="B27" s="539" t="s">
        <v>554</v>
      </c>
      <c r="C27" s="293" t="s">
        <v>19</v>
      </c>
      <c r="D27" s="150">
        <v>0.41899999999999998</v>
      </c>
      <c r="E27" s="235"/>
      <c r="F27" s="215"/>
    </row>
    <row r="28" spans="1:6" ht="30.75">
      <c r="A28" s="213">
        <v>2</v>
      </c>
      <c r="B28" s="536" t="s">
        <v>555</v>
      </c>
      <c r="C28" s="485" t="s">
        <v>136</v>
      </c>
      <c r="D28" s="213">
        <v>0.6</v>
      </c>
      <c r="E28" s="235"/>
      <c r="F28" s="215"/>
    </row>
    <row r="29" spans="1:6">
      <c r="A29" s="161">
        <v>3</v>
      </c>
      <c r="B29" s="522" t="s">
        <v>556</v>
      </c>
      <c r="C29" s="485" t="s">
        <v>136</v>
      </c>
      <c r="D29" s="218">
        <v>8</v>
      </c>
      <c r="E29" s="235"/>
      <c r="F29" s="215"/>
    </row>
    <row r="30" spans="1:6">
      <c r="A30" s="918"/>
      <c r="B30" s="524" t="s">
        <v>383</v>
      </c>
      <c r="C30" s="293" t="s">
        <v>35</v>
      </c>
      <c r="D30" s="150">
        <v>234.54</v>
      </c>
      <c r="E30" s="235"/>
      <c r="F30" s="215"/>
    </row>
    <row r="31" spans="1:6">
      <c r="A31" s="918"/>
      <c r="B31" s="539" t="s">
        <v>384</v>
      </c>
      <c r="C31" s="293" t="s">
        <v>35</v>
      </c>
      <c r="D31" s="150">
        <v>23.11</v>
      </c>
      <c r="E31" s="235"/>
      <c r="F31" s="215"/>
    </row>
    <row r="32" spans="1:6" ht="30">
      <c r="A32" s="161">
        <v>4</v>
      </c>
      <c r="B32" s="522" t="s">
        <v>557</v>
      </c>
      <c r="C32" s="485" t="s">
        <v>136</v>
      </c>
      <c r="D32" s="218">
        <v>1.6</v>
      </c>
      <c r="E32" s="235"/>
      <c r="F32" s="215"/>
    </row>
    <row r="33" spans="1:6">
      <c r="A33" s="918"/>
      <c r="B33" s="524" t="s">
        <v>383</v>
      </c>
      <c r="C33" s="293" t="s">
        <v>35</v>
      </c>
      <c r="D33" s="150">
        <v>158</v>
      </c>
      <c r="E33" s="225"/>
      <c r="F33" s="215"/>
    </row>
    <row r="34" spans="1:6">
      <c r="A34" s="918"/>
      <c r="B34" s="539" t="s">
        <v>384</v>
      </c>
      <c r="C34" s="293" t="s">
        <v>35</v>
      </c>
      <c r="D34" s="150">
        <v>58.63</v>
      </c>
      <c r="E34" s="225"/>
      <c r="F34" s="215"/>
    </row>
    <row r="35" spans="1:6">
      <c r="A35" s="161">
        <v>5</v>
      </c>
      <c r="B35" s="540" t="s">
        <v>558</v>
      </c>
      <c r="C35" s="293" t="s">
        <v>35</v>
      </c>
      <c r="D35" s="150">
        <f>D36+D37</f>
        <v>41.58</v>
      </c>
      <c r="E35" s="225"/>
      <c r="F35" s="215"/>
    </row>
    <row r="36" spans="1:6">
      <c r="A36" s="918"/>
      <c r="B36" s="524" t="s">
        <v>383</v>
      </c>
      <c r="C36" s="293" t="s">
        <v>35</v>
      </c>
      <c r="D36" s="150">
        <v>2.58</v>
      </c>
      <c r="E36" s="225"/>
      <c r="F36" s="215"/>
    </row>
    <row r="37" spans="1:6">
      <c r="A37" s="918"/>
      <c r="B37" s="539" t="s">
        <v>384</v>
      </c>
      <c r="C37" s="293" t="s">
        <v>35</v>
      </c>
      <c r="D37" s="150">
        <v>39</v>
      </c>
      <c r="E37" s="236"/>
      <c r="F37" s="215"/>
    </row>
    <row r="38" spans="1:6" ht="21.75" customHeight="1">
      <c r="A38" s="115"/>
      <c r="B38" s="919" t="s">
        <v>559</v>
      </c>
      <c r="C38" s="920"/>
      <c r="D38" s="920"/>
      <c r="E38" s="921"/>
      <c r="F38" s="112"/>
    </row>
    <row r="39" spans="1:6">
      <c r="A39" s="214">
        <v>1</v>
      </c>
      <c r="B39" s="541" t="s">
        <v>560</v>
      </c>
      <c r="C39" s="494" t="s">
        <v>135</v>
      </c>
      <c r="D39" s="219">
        <v>71.099999999999994</v>
      </c>
      <c r="E39" s="233"/>
      <c r="F39" s="215"/>
    </row>
    <row r="40" spans="1:6">
      <c r="A40" s="214">
        <v>2</v>
      </c>
      <c r="B40" s="541" t="s">
        <v>561</v>
      </c>
      <c r="C40" s="494" t="s">
        <v>135</v>
      </c>
      <c r="D40" s="219">
        <v>13.26</v>
      </c>
      <c r="E40" s="233"/>
      <c r="F40" s="215"/>
    </row>
    <row r="41" spans="1:6">
      <c r="A41" s="169">
        <v>3</v>
      </c>
      <c r="B41" s="524" t="s">
        <v>562</v>
      </c>
      <c r="C41" s="293" t="s">
        <v>36</v>
      </c>
      <c r="D41" s="150">
        <v>33</v>
      </c>
      <c r="E41" s="223"/>
      <c r="F41" s="215"/>
    </row>
    <row r="42" spans="1:6" ht="30">
      <c r="A42" s="169">
        <v>4</v>
      </c>
      <c r="B42" s="524" t="s">
        <v>563</v>
      </c>
      <c r="C42" s="293" t="s">
        <v>36</v>
      </c>
      <c r="D42" s="150">
        <v>11.55</v>
      </c>
      <c r="E42" s="223"/>
      <c r="F42" s="215"/>
    </row>
    <row r="43" spans="1:6">
      <c r="A43" s="169">
        <v>5</v>
      </c>
      <c r="B43" s="542" t="s">
        <v>564</v>
      </c>
      <c r="C43" s="293" t="s">
        <v>451</v>
      </c>
      <c r="D43" s="150">
        <v>106</v>
      </c>
      <c r="E43" s="223"/>
      <c r="F43" s="215"/>
    </row>
    <row r="44" spans="1:6" ht="30">
      <c r="A44" s="169">
        <v>6</v>
      </c>
      <c r="B44" s="517" t="s">
        <v>565</v>
      </c>
      <c r="C44" s="293" t="s">
        <v>451</v>
      </c>
      <c r="D44" s="150">
        <v>24</v>
      </c>
      <c r="E44" s="223"/>
      <c r="F44" s="215"/>
    </row>
    <row r="45" spans="1:6">
      <c r="A45" s="169">
        <v>7</v>
      </c>
      <c r="B45" s="517" t="s">
        <v>566</v>
      </c>
      <c r="C45" s="293" t="s">
        <v>451</v>
      </c>
      <c r="D45" s="150">
        <v>15</v>
      </c>
      <c r="E45" s="223"/>
      <c r="F45" s="215"/>
    </row>
    <row r="46" spans="1:6" ht="30">
      <c r="A46" s="169">
        <v>8</v>
      </c>
      <c r="B46" s="517" t="s">
        <v>567</v>
      </c>
      <c r="C46" s="494" t="s">
        <v>135</v>
      </c>
      <c r="D46" s="150">
        <v>33</v>
      </c>
      <c r="E46" s="223"/>
      <c r="F46" s="215"/>
    </row>
    <row r="47" spans="1:6">
      <c r="A47" s="169">
        <v>9</v>
      </c>
      <c r="B47" s="542" t="s">
        <v>568</v>
      </c>
      <c r="C47" s="293" t="s">
        <v>451</v>
      </c>
      <c r="D47" s="150">
        <v>22</v>
      </c>
      <c r="E47" s="223"/>
      <c r="F47" s="215"/>
    </row>
    <row r="48" spans="1:6">
      <c r="A48" s="169">
        <v>10</v>
      </c>
      <c r="B48" s="517" t="s">
        <v>569</v>
      </c>
      <c r="C48" s="293" t="s">
        <v>451</v>
      </c>
      <c r="D48" s="150">
        <v>19</v>
      </c>
      <c r="E48" s="223"/>
      <c r="F48" s="215"/>
    </row>
    <row r="49" spans="1:6" ht="30">
      <c r="A49" s="169">
        <v>11</v>
      </c>
      <c r="B49" s="517" t="s">
        <v>570</v>
      </c>
      <c r="C49" s="293" t="s">
        <v>451</v>
      </c>
      <c r="D49" s="150">
        <v>6</v>
      </c>
      <c r="E49" s="223"/>
      <c r="F49" s="215"/>
    </row>
    <row r="50" spans="1:6">
      <c r="A50" s="169">
        <v>12</v>
      </c>
      <c r="B50" s="542" t="s">
        <v>571</v>
      </c>
      <c r="C50" s="293" t="s">
        <v>389</v>
      </c>
      <c r="D50" s="150">
        <v>35</v>
      </c>
      <c r="E50" s="223"/>
      <c r="F50" s="215"/>
    </row>
    <row r="51" spans="1:6" ht="30">
      <c r="A51" s="169">
        <v>13</v>
      </c>
      <c r="B51" s="517" t="s">
        <v>572</v>
      </c>
      <c r="C51" s="293" t="s">
        <v>389</v>
      </c>
      <c r="D51" s="150">
        <v>4.8</v>
      </c>
      <c r="E51" s="223"/>
      <c r="F51" s="215"/>
    </row>
    <row r="52" spans="1:6" ht="30">
      <c r="A52" s="169">
        <v>14</v>
      </c>
      <c r="B52" s="517" t="s">
        <v>573</v>
      </c>
      <c r="C52" s="494" t="s">
        <v>135</v>
      </c>
      <c r="D52" s="150">
        <v>25</v>
      </c>
      <c r="E52" s="223"/>
      <c r="F52" s="215"/>
    </row>
    <row r="53" spans="1:6">
      <c r="A53" s="169">
        <v>15</v>
      </c>
      <c r="B53" s="517" t="s">
        <v>574</v>
      </c>
      <c r="C53" s="494" t="s">
        <v>135</v>
      </c>
      <c r="D53" s="150">
        <v>44.2</v>
      </c>
      <c r="E53" s="223"/>
      <c r="F53" s="215"/>
    </row>
    <row r="54" spans="1:6">
      <c r="A54" s="169">
        <v>16</v>
      </c>
      <c r="B54" s="517" t="s">
        <v>575</v>
      </c>
      <c r="C54" s="494" t="s">
        <v>135</v>
      </c>
      <c r="D54" s="150">
        <v>44.2</v>
      </c>
      <c r="E54" s="223"/>
      <c r="F54" s="215"/>
    </row>
    <row r="55" spans="1:6">
      <c r="A55" s="169">
        <v>17</v>
      </c>
      <c r="B55" s="517" t="s">
        <v>576</v>
      </c>
      <c r="C55" s="494" t="s">
        <v>135</v>
      </c>
      <c r="D55" s="150">
        <v>44.2</v>
      </c>
      <c r="E55" s="223"/>
      <c r="F55" s="215"/>
    </row>
    <row r="56" spans="1:6" ht="30">
      <c r="A56" s="148">
        <v>18</v>
      </c>
      <c r="B56" s="517" t="s">
        <v>577</v>
      </c>
      <c r="C56" s="494" t="s">
        <v>135</v>
      </c>
      <c r="D56" s="152">
        <v>229.5</v>
      </c>
      <c r="E56" s="234"/>
      <c r="F56" s="215"/>
    </row>
    <row r="57" spans="1:6" ht="16.5">
      <c r="A57" s="220"/>
      <c r="B57" s="922" t="s">
        <v>81</v>
      </c>
      <c r="C57" s="923"/>
      <c r="D57" s="923"/>
      <c r="E57" s="924"/>
      <c r="F57" s="201"/>
    </row>
  </sheetData>
  <mergeCells count="16">
    <mergeCell ref="B38:E38"/>
    <mergeCell ref="B57:E57"/>
    <mergeCell ref="A30:A31"/>
    <mergeCell ref="A33:A34"/>
    <mergeCell ref="A36:A37"/>
    <mergeCell ref="A4:F4"/>
    <mergeCell ref="A5:A7"/>
    <mergeCell ref="B5:B7"/>
    <mergeCell ref="C5:C7"/>
    <mergeCell ref="D5:D7"/>
    <mergeCell ref="E5:F6"/>
    <mergeCell ref="A1:F1"/>
    <mergeCell ref="A2:F2"/>
    <mergeCell ref="A3:F3"/>
    <mergeCell ref="B23:E23"/>
    <mergeCell ref="A25:A26"/>
  </mergeCells>
  <phoneticPr fontId="0" type="noConversion"/>
  <pageMargins left="0.51" right="0.2" top="0.26" bottom="0.32" header="0.17" footer="0.23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878"/>
  <sheetViews>
    <sheetView view="pageBreakPreview" zoomScale="115" zoomScaleSheetLayoutView="115" workbookViewId="0">
      <selection activeCell="I7" sqref="I7"/>
    </sheetView>
  </sheetViews>
  <sheetFormatPr defaultColWidth="9.140625" defaultRowHeight="16.5"/>
  <cols>
    <col min="1" max="1" width="6" style="19" customWidth="1"/>
    <col min="2" max="2" width="43.7109375" style="19" customWidth="1"/>
    <col min="3" max="3" width="9" style="19" customWidth="1"/>
    <col min="4" max="4" width="9.140625" style="19"/>
    <col min="5" max="5" width="12.5703125" style="19" customWidth="1"/>
    <col min="6" max="6" width="15" style="19" customWidth="1"/>
    <col min="7" max="7" width="9.28515625" style="19" customWidth="1"/>
    <col min="8" max="8" width="6.85546875" style="19" customWidth="1"/>
    <col min="9" max="9" width="8.140625" style="19" customWidth="1"/>
    <col min="10" max="10" width="10.5703125" style="19" customWidth="1"/>
    <col min="11" max="16384" width="9.140625" style="19"/>
  </cols>
  <sheetData>
    <row r="1" spans="1:19" s="4" customFormat="1" ht="46.5" customHeight="1">
      <c r="A1" s="933" t="s">
        <v>361</v>
      </c>
      <c r="B1" s="933"/>
      <c r="C1" s="933"/>
      <c r="D1" s="933"/>
      <c r="E1" s="933"/>
      <c r="F1" s="933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s="5" customFormat="1" ht="15.75" customHeight="1">
      <c r="A2" s="935" t="s">
        <v>131</v>
      </c>
      <c r="B2" s="936"/>
      <c r="C2" s="936"/>
      <c r="D2" s="936"/>
      <c r="E2" s="936"/>
      <c r="F2" s="936"/>
      <c r="G2" s="12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5" customFormat="1" ht="17.25" customHeight="1">
      <c r="A3" s="934" t="s">
        <v>1218</v>
      </c>
      <c r="B3" s="934"/>
      <c r="C3" s="934"/>
      <c r="D3" s="934"/>
      <c r="E3" s="934"/>
      <c r="F3" s="934"/>
      <c r="G3" s="10"/>
      <c r="H3" s="129"/>
      <c r="I3" s="86"/>
      <c r="J3" s="11"/>
      <c r="K3" s="6"/>
      <c r="L3" s="6"/>
      <c r="M3" s="6"/>
      <c r="N3" s="6"/>
      <c r="O3" s="6"/>
      <c r="P3" s="6"/>
      <c r="Q3" s="6"/>
      <c r="R3" s="6"/>
      <c r="S3" s="6"/>
    </row>
    <row r="4" spans="1:19" s="5" customFormat="1">
      <c r="A4" s="9"/>
      <c r="E4" s="10"/>
      <c r="F4" s="10"/>
      <c r="G4" s="10"/>
      <c r="H4" s="129"/>
      <c r="I4" s="86"/>
      <c r="J4" s="11"/>
      <c r="K4" s="6"/>
      <c r="L4" s="6"/>
      <c r="M4" s="6"/>
      <c r="N4" s="6"/>
      <c r="O4" s="6"/>
      <c r="P4" s="6"/>
      <c r="Q4" s="6"/>
      <c r="R4" s="6"/>
      <c r="S4" s="6"/>
    </row>
    <row r="5" spans="1:19" s="5" customFormat="1" ht="17.25" customHeight="1">
      <c r="A5" s="130"/>
      <c r="B5" s="937"/>
      <c r="C5" s="937"/>
      <c r="D5" s="937"/>
      <c r="E5" s="131"/>
      <c r="F5" s="132"/>
      <c r="G5" s="87"/>
      <c r="H5" s="133"/>
      <c r="I5" s="133"/>
      <c r="J5" s="12"/>
      <c r="K5" s="6"/>
      <c r="L5" s="6"/>
      <c r="M5" s="6"/>
      <c r="N5" s="6"/>
      <c r="O5" s="6"/>
      <c r="P5" s="6"/>
      <c r="Q5" s="6"/>
      <c r="R5" s="6"/>
      <c r="S5" s="6"/>
    </row>
    <row r="6" spans="1:19" s="5" customFormat="1" ht="30" customHeight="1">
      <c r="A6" s="939" t="s">
        <v>25</v>
      </c>
      <c r="B6" s="942" t="s">
        <v>132</v>
      </c>
      <c r="C6" s="945" t="s">
        <v>87</v>
      </c>
      <c r="D6" s="945" t="s">
        <v>88</v>
      </c>
      <c r="E6" s="948" t="s">
        <v>133</v>
      </c>
      <c r="F6" s="949"/>
      <c r="G6" s="87"/>
      <c r="H6" s="938"/>
      <c r="I6" s="938"/>
      <c r="J6" s="12"/>
      <c r="K6" s="6"/>
      <c r="L6" s="6"/>
      <c r="M6" s="6"/>
      <c r="N6" s="6"/>
      <c r="O6" s="6"/>
      <c r="P6" s="6"/>
      <c r="Q6" s="6"/>
      <c r="R6" s="6"/>
      <c r="S6" s="6"/>
    </row>
    <row r="7" spans="1:19" s="5" customFormat="1" ht="43.5" customHeight="1">
      <c r="A7" s="940"/>
      <c r="B7" s="943"/>
      <c r="C7" s="946"/>
      <c r="D7" s="946"/>
      <c r="E7" s="950"/>
      <c r="F7" s="951"/>
      <c r="G7" s="13"/>
      <c r="H7" s="134"/>
      <c r="I7" s="13"/>
      <c r="J7" s="13"/>
      <c r="K7" s="6"/>
      <c r="L7" s="6"/>
      <c r="M7" s="6"/>
      <c r="N7" s="6"/>
      <c r="O7" s="6"/>
      <c r="P7" s="6"/>
      <c r="Q7" s="6"/>
      <c r="R7" s="6"/>
      <c r="S7" s="6"/>
    </row>
    <row r="8" spans="1:19">
      <c r="A8" s="941"/>
      <c r="B8" s="944"/>
      <c r="C8" s="947"/>
      <c r="D8" s="947"/>
      <c r="E8" s="371" t="s">
        <v>90</v>
      </c>
      <c r="F8" s="372" t="s">
        <v>81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</row>
    <row r="9" spans="1:19">
      <c r="A9" s="14" t="s">
        <v>26</v>
      </c>
      <c r="B9" s="15" t="s">
        <v>27</v>
      </c>
      <c r="C9" s="16" t="s">
        <v>28</v>
      </c>
      <c r="D9" s="14" t="s">
        <v>29</v>
      </c>
      <c r="E9" s="15" t="s">
        <v>30</v>
      </c>
      <c r="F9" s="14" t="s">
        <v>31</v>
      </c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</row>
    <row r="10" spans="1:19" s="22" customFormat="1" ht="15" customHeight="1">
      <c r="A10" s="226"/>
      <c r="B10" s="925" t="s">
        <v>134</v>
      </c>
      <c r="C10" s="925"/>
      <c r="D10" s="925"/>
      <c r="E10" s="925"/>
      <c r="F10" s="926"/>
      <c r="G10" s="88"/>
      <c r="H10" s="88"/>
      <c r="I10" s="88"/>
      <c r="J10" s="20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22" customFormat="1" ht="36">
      <c r="A11" s="373">
        <v>1</v>
      </c>
      <c r="B11" s="374" t="s">
        <v>138</v>
      </c>
      <c r="C11" s="375" t="s">
        <v>135</v>
      </c>
      <c r="D11" s="376">
        <v>550</v>
      </c>
      <c r="E11" s="377"/>
      <c r="F11" s="378"/>
      <c r="G11" s="88"/>
      <c r="H11" s="88"/>
      <c r="I11" s="88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22" customFormat="1" ht="36">
      <c r="A12" s="373">
        <f t="shared" ref="A12:A17" si="0">A11+1</f>
        <v>2</v>
      </c>
      <c r="B12" s="374" t="s">
        <v>139</v>
      </c>
      <c r="C12" s="375" t="s">
        <v>135</v>
      </c>
      <c r="D12" s="376">
        <v>165</v>
      </c>
      <c r="E12" s="377"/>
      <c r="F12" s="378"/>
      <c r="G12" s="88"/>
      <c r="H12" s="88"/>
      <c r="I12" s="88"/>
      <c r="J12" s="20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2" customFormat="1" ht="36">
      <c r="A13" s="373">
        <f t="shared" si="0"/>
        <v>3</v>
      </c>
      <c r="B13" s="374" t="s">
        <v>140</v>
      </c>
      <c r="C13" s="379" t="s">
        <v>135</v>
      </c>
      <c r="D13" s="376">
        <v>164</v>
      </c>
      <c r="E13" s="377"/>
      <c r="F13" s="378"/>
      <c r="G13" s="88"/>
      <c r="H13" s="88"/>
      <c r="I13" s="88"/>
      <c r="J13" s="20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22" customFormat="1" ht="36">
      <c r="A14" s="373">
        <f t="shared" ref="A14:A18" si="1">A13+1</f>
        <v>4</v>
      </c>
      <c r="B14" s="374" t="s">
        <v>141</v>
      </c>
      <c r="C14" s="379" t="s">
        <v>135</v>
      </c>
      <c r="D14" s="376">
        <v>117</v>
      </c>
      <c r="E14" s="377"/>
      <c r="F14" s="378"/>
      <c r="G14" s="88"/>
      <c r="H14" s="88"/>
      <c r="I14" s="88"/>
      <c r="J14" s="20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22" customFormat="1" ht="18">
      <c r="A15" s="373">
        <f t="shared" si="0"/>
        <v>5</v>
      </c>
      <c r="B15" s="380" t="s">
        <v>142</v>
      </c>
      <c r="C15" s="375" t="s">
        <v>135</v>
      </c>
      <c r="D15" s="376">
        <v>180</v>
      </c>
      <c r="E15" s="381"/>
      <c r="F15" s="378"/>
      <c r="G15" s="88"/>
      <c r="H15" s="88"/>
      <c r="I15" s="88"/>
      <c r="J15" s="20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22" customFormat="1" ht="18.75" thickBot="1">
      <c r="A16" s="373">
        <f t="shared" si="1"/>
        <v>6</v>
      </c>
      <c r="B16" s="374" t="s">
        <v>143</v>
      </c>
      <c r="C16" s="379" t="s">
        <v>92</v>
      </c>
      <c r="D16" s="382">
        <v>64.5</v>
      </c>
      <c r="E16" s="377"/>
      <c r="F16" s="378"/>
      <c r="G16" s="88"/>
      <c r="H16" s="88"/>
      <c r="I16" s="88"/>
      <c r="J16" s="20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2" customFormat="1" ht="30">
      <c r="A17" s="373">
        <f t="shared" si="0"/>
        <v>7</v>
      </c>
      <c r="B17" s="317" t="s">
        <v>95</v>
      </c>
      <c r="C17" s="379" t="s">
        <v>135</v>
      </c>
      <c r="D17" s="383">
        <v>110</v>
      </c>
      <c r="E17" s="377"/>
      <c r="F17" s="378"/>
      <c r="G17" s="88"/>
      <c r="H17" s="88"/>
      <c r="I17" s="88"/>
      <c r="J17" s="20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2" customFormat="1" ht="30">
      <c r="A18" s="373">
        <f t="shared" si="1"/>
        <v>8</v>
      </c>
      <c r="B18" s="322" t="s">
        <v>96</v>
      </c>
      <c r="C18" s="379" t="s">
        <v>135</v>
      </c>
      <c r="D18" s="383">
        <f>560-290</f>
        <v>270</v>
      </c>
      <c r="E18" s="377"/>
      <c r="F18" s="378"/>
      <c r="G18" s="88"/>
      <c r="H18" s="88"/>
      <c r="I18" s="88"/>
      <c r="J18" s="20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22" customFormat="1" ht="36">
      <c r="A19" s="373">
        <f t="shared" ref="A19" si="2">A18+1</f>
        <v>9</v>
      </c>
      <c r="B19" s="374" t="s">
        <v>144</v>
      </c>
      <c r="C19" s="379" t="s">
        <v>19</v>
      </c>
      <c r="D19" s="383">
        <v>9.4</v>
      </c>
      <c r="E19" s="377"/>
      <c r="F19" s="378"/>
      <c r="G19" s="88"/>
      <c r="H19" s="88"/>
      <c r="I19" s="88"/>
      <c r="J19" s="20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22" customFormat="1" ht="18">
      <c r="A20" s="384"/>
      <c r="B20" s="927" t="s">
        <v>145</v>
      </c>
      <c r="C20" s="928"/>
      <c r="D20" s="928"/>
      <c r="E20" s="928"/>
      <c r="F20" s="929"/>
      <c r="G20" s="88"/>
      <c r="H20" s="88"/>
      <c r="I20" s="88"/>
      <c r="J20" s="20"/>
      <c r="K20" s="21"/>
      <c r="L20" s="21"/>
      <c r="M20" s="21"/>
      <c r="N20" s="21"/>
      <c r="O20" s="21"/>
      <c r="P20" s="21"/>
      <c r="Q20" s="21"/>
      <c r="R20" s="21"/>
      <c r="S20" s="21"/>
    </row>
    <row r="21" spans="1:19" s="22" customFormat="1" ht="30">
      <c r="A21" s="385">
        <v>1</v>
      </c>
      <c r="B21" s="343" t="s">
        <v>146</v>
      </c>
      <c r="C21" s="386" t="s">
        <v>136</v>
      </c>
      <c r="D21" s="382">
        <v>7.28</v>
      </c>
      <c r="E21" s="387"/>
      <c r="F21" s="378"/>
      <c r="G21" s="88"/>
      <c r="H21" s="88"/>
      <c r="I21" s="88"/>
      <c r="J21" s="20"/>
      <c r="K21" s="21"/>
      <c r="L21" s="21"/>
      <c r="M21" s="21"/>
      <c r="N21" s="21"/>
      <c r="O21" s="21"/>
      <c r="P21" s="21"/>
      <c r="Q21" s="21"/>
      <c r="R21" s="21"/>
      <c r="S21" s="21"/>
    </row>
    <row r="22" spans="1:19" s="22" customFormat="1" ht="36">
      <c r="A22" s="385">
        <f t="shared" ref="A22:A71" si="3">A21+1</f>
        <v>2</v>
      </c>
      <c r="B22" s="380" t="s">
        <v>147</v>
      </c>
      <c r="C22" s="379" t="s">
        <v>135</v>
      </c>
      <c r="D22" s="382">
        <v>562</v>
      </c>
      <c r="E22" s="387"/>
      <c r="F22" s="378"/>
      <c r="G22" s="88"/>
      <c r="H22" s="88"/>
      <c r="I22" s="88"/>
      <c r="J22" s="20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22" customFormat="1" ht="36">
      <c r="A23" s="385">
        <f t="shared" si="3"/>
        <v>3</v>
      </c>
      <c r="B23" s="380" t="s">
        <v>151</v>
      </c>
      <c r="C23" s="379" t="s">
        <v>93</v>
      </c>
      <c r="D23" s="382">
        <v>8</v>
      </c>
      <c r="E23" s="362"/>
      <c r="F23" s="378"/>
      <c r="G23" s="88"/>
      <c r="H23" s="88"/>
      <c r="I23" s="88"/>
      <c r="J23" s="20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22" customFormat="1" ht="18">
      <c r="A24" s="385">
        <f t="shared" si="3"/>
        <v>4</v>
      </c>
      <c r="B24" s="380" t="s">
        <v>152</v>
      </c>
      <c r="C24" s="379" t="s">
        <v>92</v>
      </c>
      <c r="D24" s="382">
        <v>48</v>
      </c>
      <c r="E24" s="362"/>
      <c r="F24" s="378"/>
      <c r="G24" s="88"/>
      <c r="H24" s="88"/>
      <c r="I24" s="88"/>
      <c r="J24" s="20"/>
      <c r="K24" s="21"/>
      <c r="L24" s="21"/>
      <c r="M24" s="21"/>
      <c r="N24" s="21"/>
      <c r="O24" s="21"/>
      <c r="P24" s="21"/>
      <c r="Q24" s="21"/>
      <c r="R24" s="21"/>
      <c r="S24" s="21"/>
    </row>
    <row r="25" spans="1:19" s="22" customFormat="1" ht="54">
      <c r="A25" s="385">
        <f t="shared" si="3"/>
        <v>5</v>
      </c>
      <c r="B25" s="374" t="s">
        <v>153</v>
      </c>
      <c r="C25" s="379" t="s">
        <v>92</v>
      </c>
      <c r="D25" s="382">
        <v>64.5</v>
      </c>
      <c r="E25" s="362"/>
      <c r="F25" s="378"/>
      <c r="G25" s="88"/>
      <c r="H25" s="88"/>
      <c r="I25" s="88"/>
      <c r="J25" s="20"/>
      <c r="K25" s="21"/>
      <c r="L25" s="21"/>
      <c r="M25" s="21"/>
      <c r="N25" s="21"/>
      <c r="O25" s="21"/>
      <c r="P25" s="21"/>
      <c r="Q25" s="21"/>
      <c r="R25" s="21"/>
      <c r="S25" s="21"/>
    </row>
    <row r="26" spans="1:19" s="22" customFormat="1" ht="54">
      <c r="A26" s="385">
        <f t="shared" si="3"/>
        <v>6</v>
      </c>
      <c r="B26" s="374" t="s">
        <v>148</v>
      </c>
      <c r="C26" s="379" t="s">
        <v>135</v>
      </c>
      <c r="D26" s="382">
        <v>117</v>
      </c>
      <c r="E26" s="362"/>
      <c r="F26" s="378"/>
      <c r="G26" s="88"/>
      <c r="H26" s="88"/>
      <c r="I26" s="88"/>
      <c r="J26" s="20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22" customFormat="1" ht="72">
      <c r="A27" s="385">
        <f t="shared" si="3"/>
        <v>7</v>
      </c>
      <c r="B27" s="374" t="s">
        <v>149</v>
      </c>
      <c r="C27" s="379" t="s">
        <v>92</v>
      </c>
      <c r="D27" s="382">
        <v>54</v>
      </c>
      <c r="E27" s="387"/>
      <c r="F27" s="378"/>
      <c r="G27" s="88"/>
      <c r="H27" s="88"/>
      <c r="I27" s="88"/>
      <c r="J27" s="20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22" customFormat="1" ht="72">
      <c r="A28" s="385">
        <f t="shared" si="3"/>
        <v>8</v>
      </c>
      <c r="B28" s="380" t="s">
        <v>150</v>
      </c>
      <c r="C28" s="379" t="s">
        <v>92</v>
      </c>
      <c r="D28" s="376">
        <v>25.5</v>
      </c>
      <c r="E28" s="387"/>
      <c r="F28" s="378"/>
      <c r="G28" s="88"/>
      <c r="H28" s="88"/>
      <c r="I28" s="88"/>
      <c r="J28" s="20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22" customFormat="1" ht="72">
      <c r="A29" s="385">
        <f t="shared" si="3"/>
        <v>9</v>
      </c>
      <c r="B29" s="380" t="s">
        <v>157</v>
      </c>
      <c r="C29" s="379" t="s">
        <v>93</v>
      </c>
      <c r="D29" s="376">
        <v>8</v>
      </c>
      <c r="E29" s="387"/>
      <c r="F29" s="378"/>
      <c r="G29" s="88"/>
      <c r="H29" s="88"/>
      <c r="I29" s="88"/>
      <c r="J29" s="20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22" customFormat="1" ht="72">
      <c r="A30" s="385">
        <f t="shared" si="3"/>
        <v>10</v>
      </c>
      <c r="B30" s="380" t="s">
        <v>154</v>
      </c>
      <c r="C30" s="379" t="s">
        <v>92</v>
      </c>
      <c r="D30" s="376">
        <v>105</v>
      </c>
      <c r="E30" s="387"/>
      <c r="F30" s="378"/>
      <c r="G30" s="88"/>
      <c r="H30" s="88"/>
      <c r="I30" s="88"/>
      <c r="J30" s="20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22" customFormat="1" ht="54">
      <c r="A31" s="385">
        <f t="shared" si="3"/>
        <v>11</v>
      </c>
      <c r="B31" s="380" t="s">
        <v>155</v>
      </c>
      <c r="C31" s="386" t="s">
        <v>93</v>
      </c>
      <c r="D31" s="382">
        <v>20</v>
      </c>
      <c r="E31" s="362"/>
      <c r="F31" s="378"/>
      <c r="G31" s="88"/>
      <c r="H31" s="88"/>
      <c r="I31" s="88"/>
      <c r="J31" s="20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22" customFormat="1" ht="54">
      <c r="A32" s="385">
        <f t="shared" si="3"/>
        <v>12</v>
      </c>
      <c r="B32" s="380" t="s">
        <v>156</v>
      </c>
      <c r="C32" s="386" t="s">
        <v>93</v>
      </c>
      <c r="D32" s="382">
        <v>6</v>
      </c>
      <c r="E32" s="362"/>
      <c r="F32" s="378"/>
      <c r="G32" s="88"/>
      <c r="H32" s="88"/>
      <c r="I32" s="88"/>
      <c r="J32" s="20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22" customFormat="1" ht="54">
      <c r="A33" s="385">
        <f t="shared" si="3"/>
        <v>13</v>
      </c>
      <c r="B33" s="380" t="s">
        <v>158</v>
      </c>
      <c r="C33" s="386" t="s">
        <v>93</v>
      </c>
      <c r="D33" s="376">
        <v>36</v>
      </c>
      <c r="E33" s="387"/>
      <c r="F33" s="378"/>
      <c r="G33" s="88"/>
      <c r="H33" s="88"/>
      <c r="I33" s="88"/>
      <c r="J33" s="20"/>
      <c r="K33" s="21"/>
      <c r="L33" s="21"/>
      <c r="M33" s="21"/>
      <c r="N33" s="21"/>
      <c r="O33" s="21"/>
      <c r="P33" s="21"/>
      <c r="Q33" s="21"/>
      <c r="R33" s="21"/>
      <c r="S33" s="21"/>
    </row>
    <row r="34" spans="1:19" s="22" customFormat="1" ht="90">
      <c r="A34" s="385">
        <f t="shared" si="3"/>
        <v>14</v>
      </c>
      <c r="B34" s="380" t="s">
        <v>159</v>
      </c>
      <c r="C34" s="386" t="s">
        <v>93</v>
      </c>
      <c r="D34" s="376">
        <v>8</v>
      </c>
      <c r="E34" s="387"/>
      <c r="F34" s="378"/>
      <c r="G34" s="88"/>
      <c r="H34" s="88"/>
      <c r="I34" s="88"/>
      <c r="J34" s="20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22" customFormat="1" ht="90">
      <c r="A35" s="385">
        <f t="shared" si="3"/>
        <v>15</v>
      </c>
      <c r="B35" s="380" t="s">
        <v>160</v>
      </c>
      <c r="C35" s="386" t="s">
        <v>93</v>
      </c>
      <c r="D35" s="376">
        <v>34</v>
      </c>
      <c r="E35" s="387"/>
      <c r="F35" s="378"/>
      <c r="G35" s="88"/>
      <c r="H35" s="88"/>
      <c r="I35" s="88"/>
      <c r="J35" s="20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22" customFormat="1" ht="18">
      <c r="A36" s="385">
        <f t="shared" si="3"/>
        <v>16</v>
      </c>
      <c r="B36" s="380" t="s">
        <v>161</v>
      </c>
      <c r="C36" s="386" t="s">
        <v>93</v>
      </c>
      <c r="D36" s="376">
        <v>2</v>
      </c>
      <c r="E36" s="387"/>
      <c r="F36" s="378"/>
      <c r="G36" s="88"/>
      <c r="H36" s="88"/>
      <c r="I36" s="88"/>
      <c r="J36" s="20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22" customFormat="1" ht="54">
      <c r="A37" s="385">
        <f t="shared" si="3"/>
        <v>17</v>
      </c>
      <c r="B37" s="380" t="s">
        <v>162</v>
      </c>
      <c r="C37" s="386" t="s">
        <v>92</v>
      </c>
      <c r="D37" s="388">
        <v>95</v>
      </c>
      <c r="E37" s="387"/>
      <c r="F37" s="378"/>
      <c r="G37" s="88"/>
      <c r="H37" s="88"/>
      <c r="I37" s="88"/>
      <c r="J37" s="20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22" customFormat="1" ht="54">
      <c r="A38" s="385">
        <f t="shared" si="3"/>
        <v>18</v>
      </c>
      <c r="B38" s="380" t="s">
        <v>163</v>
      </c>
      <c r="C38" s="386" t="s">
        <v>92</v>
      </c>
      <c r="D38" s="388">
        <v>6.6</v>
      </c>
      <c r="E38" s="387"/>
      <c r="F38" s="378"/>
      <c r="G38" s="88"/>
      <c r="H38" s="88"/>
      <c r="I38" s="88"/>
      <c r="J38" s="20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22" customFormat="1" ht="54">
      <c r="A39" s="385">
        <f t="shared" si="3"/>
        <v>19</v>
      </c>
      <c r="B39" s="380" t="s">
        <v>164</v>
      </c>
      <c r="C39" s="386" t="s">
        <v>92</v>
      </c>
      <c r="D39" s="388">
        <v>38.5</v>
      </c>
      <c r="E39" s="387"/>
      <c r="F39" s="378"/>
      <c r="G39" s="88"/>
      <c r="H39" s="88"/>
      <c r="I39" s="88"/>
      <c r="J39" s="20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22" customFormat="1" ht="55.5">
      <c r="A40" s="385">
        <f t="shared" si="3"/>
        <v>20</v>
      </c>
      <c r="B40" s="389" t="s">
        <v>165</v>
      </c>
      <c r="C40" s="379" t="s">
        <v>92</v>
      </c>
      <c r="D40" s="382">
        <v>76.099999999999994</v>
      </c>
      <c r="E40" s="387"/>
      <c r="F40" s="378"/>
      <c r="G40" s="88"/>
      <c r="H40" s="88"/>
      <c r="I40" s="88"/>
      <c r="J40" s="20"/>
      <c r="K40" s="21"/>
      <c r="L40" s="21"/>
      <c r="M40" s="21"/>
      <c r="N40" s="21"/>
      <c r="O40" s="21"/>
      <c r="P40" s="21"/>
      <c r="Q40" s="21"/>
      <c r="R40" s="21"/>
      <c r="S40" s="21"/>
    </row>
    <row r="41" spans="1:19" s="22" customFormat="1" ht="36">
      <c r="A41" s="385">
        <f t="shared" si="3"/>
        <v>21</v>
      </c>
      <c r="B41" s="389" t="s">
        <v>166</v>
      </c>
      <c r="C41" s="379" t="s">
        <v>92</v>
      </c>
      <c r="D41" s="382">
        <v>32</v>
      </c>
      <c r="E41" s="387"/>
      <c r="F41" s="378"/>
      <c r="G41" s="88"/>
      <c r="H41" s="88"/>
      <c r="I41" s="88"/>
      <c r="J41" s="20"/>
      <c r="K41" s="21"/>
      <c r="L41" s="21"/>
      <c r="M41" s="21"/>
      <c r="N41" s="21"/>
      <c r="O41" s="21"/>
      <c r="P41" s="21"/>
      <c r="Q41" s="21"/>
      <c r="R41" s="21"/>
      <c r="S41" s="21"/>
    </row>
    <row r="42" spans="1:19" s="22" customFormat="1" ht="72">
      <c r="A42" s="385">
        <f t="shared" si="3"/>
        <v>22</v>
      </c>
      <c r="B42" s="389" t="s">
        <v>167</v>
      </c>
      <c r="C42" s="379" t="s">
        <v>92</v>
      </c>
      <c r="D42" s="382">
        <v>44</v>
      </c>
      <c r="E42" s="387"/>
      <c r="F42" s="378"/>
      <c r="G42" s="88"/>
      <c r="H42" s="88"/>
      <c r="I42" s="88"/>
      <c r="J42" s="20"/>
      <c r="K42" s="21"/>
      <c r="L42" s="21"/>
      <c r="M42" s="21"/>
      <c r="N42" s="21"/>
      <c r="O42" s="21"/>
      <c r="P42" s="21"/>
      <c r="Q42" s="21"/>
      <c r="R42" s="21"/>
      <c r="S42" s="21"/>
    </row>
    <row r="43" spans="1:19" s="22" customFormat="1" ht="54">
      <c r="A43" s="385">
        <f t="shared" si="3"/>
        <v>23</v>
      </c>
      <c r="B43" s="389" t="s">
        <v>168</v>
      </c>
      <c r="C43" s="379" t="s">
        <v>92</v>
      </c>
      <c r="D43" s="382">
        <v>105</v>
      </c>
      <c r="E43" s="387"/>
      <c r="F43" s="378"/>
      <c r="G43" s="88"/>
      <c r="H43" s="88"/>
      <c r="I43" s="88"/>
      <c r="J43" s="20"/>
      <c r="K43" s="21"/>
      <c r="L43" s="21"/>
      <c r="M43" s="21"/>
      <c r="N43" s="21"/>
      <c r="O43" s="21"/>
      <c r="P43" s="21"/>
      <c r="Q43" s="21"/>
      <c r="R43" s="21"/>
      <c r="S43" s="21"/>
    </row>
    <row r="44" spans="1:19" s="22" customFormat="1" ht="54">
      <c r="A44" s="385">
        <f t="shared" si="3"/>
        <v>24</v>
      </c>
      <c r="B44" s="389" t="s">
        <v>169</v>
      </c>
      <c r="C44" s="379" t="s">
        <v>137</v>
      </c>
      <c r="D44" s="382">
        <v>3</v>
      </c>
      <c r="E44" s="387"/>
      <c r="F44" s="378"/>
      <c r="G44" s="88"/>
      <c r="H44" s="88"/>
      <c r="I44" s="88"/>
      <c r="J44" s="20"/>
      <c r="K44" s="21"/>
      <c r="L44" s="21"/>
      <c r="M44" s="21"/>
      <c r="N44" s="21"/>
      <c r="O44" s="21"/>
      <c r="P44" s="21"/>
      <c r="Q44" s="21"/>
      <c r="R44" s="21"/>
      <c r="S44" s="21"/>
    </row>
    <row r="45" spans="1:19" s="22" customFormat="1" ht="36">
      <c r="A45" s="385">
        <f t="shared" si="3"/>
        <v>25</v>
      </c>
      <c r="B45" s="389" t="s">
        <v>170</v>
      </c>
      <c r="C45" s="379" t="s">
        <v>137</v>
      </c>
      <c r="D45" s="382">
        <v>1.6</v>
      </c>
      <c r="E45" s="387"/>
      <c r="F45" s="378"/>
      <c r="G45" s="88"/>
      <c r="H45" s="88"/>
      <c r="I45" s="88"/>
      <c r="J45" s="20"/>
      <c r="K45" s="21"/>
      <c r="L45" s="21"/>
      <c r="M45" s="21"/>
      <c r="N45" s="21"/>
      <c r="O45" s="21"/>
      <c r="P45" s="21"/>
      <c r="Q45" s="21"/>
      <c r="R45" s="21"/>
      <c r="S45" s="21"/>
    </row>
    <row r="46" spans="1:19" s="22" customFormat="1" ht="54">
      <c r="A46" s="385">
        <f t="shared" si="3"/>
        <v>26</v>
      </c>
      <c r="B46" s="389" t="s">
        <v>171</v>
      </c>
      <c r="C46" s="379" t="s">
        <v>93</v>
      </c>
      <c r="D46" s="382">
        <v>2</v>
      </c>
      <c r="E46" s="387"/>
      <c r="F46" s="378"/>
      <c r="G46" s="88"/>
      <c r="H46" s="88"/>
      <c r="I46" s="88"/>
      <c r="J46" s="20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22" customFormat="1" ht="36">
      <c r="A47" s="385">
        <f t="shared" si="3"/>
        <v>27</v>
      </c>
      <c r="B47" s="389" t="s">
        <v>172</v>
      </c>
      <c r="C47" s="379" t="s">
        <v>93</v>
      </c>
      <c r="D47" s="382">
        <v>2</v>
      </c>
      <c r="E47" s="387"/>
      <c r="F47" s="378"/>
      <c r="G47" s="88"/>
      <c r="H47" s="88"/>
      <c r="I47" s="88"/>
      <c r="J47" s="20"/>
      <c r="K47" s="21"/>
      <c r="L47" s="21"/>
      <c r="M47" s="21"/>
      <c r="N47" s="21"/>
      <c r="O47" s="21"/>
      <c r="P47" s="21"/>
      <c r="Q47" s="21"/>
      <c r="R47" s="21"/>
      <c r="S47" s="21"/>
    </row>
    <row r="48" spans="1:19" s="22" customFormat="1" ht="36">
      <c r="A48" s="385">
        <f t="shared" si="3"/>
        <v>28</v>
      </c>
      <c r="B48" s="389" t="s">
        <v>173</v>
      </c>
      <c r="C48" s="379" t="s">
        <v>93</v>
      </c>
      <c r="D48" s="382">
        <v>1</v>
      </c>
      <c r="E48" s="387"/>
      <c r="F48" s="378"/>
      <c r="G48" s="88"/>
      <c r="H48" s="88"/>
      <c r="I48" s="88"/>
      <c r="J48" s="20"/>
      <c r="K48" s="21"/>
      <c r="L48" s="21"/>
      <c r="M48" s="21"/>
      <c r="N48" s="21"/>
      <c r="O48" s="21"/>
      <c r="P48" s="21"/>
      <c r="Q48" s="21"/>
      <c r="R48" s="21"/>
      <c r="S48" s="21"/>
    </row>
    <row r="49" spans="1:19" s="22" customFormat="1" ht="36">
      <c r="A49" s="385">
        <f t="shared" si="3"/>
        <v>29</v>
      </c>
      <c r="B49" s="389" t="s">
        <v>174</v>
      </c>
      <c r="C49" s="379" t="s">
        <v>137</v>
      </c>
      <c r="D49" s="382">
        <v>360</v>
      </c>
      <c r="E49" s="387"/>
      <c r="F49" s="378"/>
      <c r="G49" s="88"/>
      <c r="H49" s="88"/>
      <c r="I49" s="88"/>
      <c r="J49" s="20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22" customFormat="1" ht="54">
      <c r="A50" s="385">
        <f t="shared" si="3"/>
        <v>30</v>
      </c>
      <c r="B50" s="389" t="s">
        <v>175</v>
      </c>
      <c r="C50" s="379" t="s">
        <v>137</v>
      </c>
      <c r="D50" s="382">
        <v>110</v>
      </c>
      <c r="E50" s="387"/>
      <c r="F50" s="378"/>
      <c r="G50" s="88"/>
      <c r="H50" s="88"/>
      <c r="I50" s="88"/>
      <c r="J50" s="20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22" customFormat="1" ht="54">
      <c r="A51" s="385">
        <f t="shared" si="3"/>
        <v>31</v>
      </c>
      <c r="B51" s="380" t="s">
        <v>176</v>
      </c>
      <c r="C51" s="379" t="s">
        <v>137</v>
      </c>
      <c r="D51" s="376">
        <v>480</v>
      </c>
      <c r="E51" s="387"/>
      <c r="F51" s="378"/>
      <c r="G51" s="88"/>
      <c r="H51" s="88"/>
      <c r="I51" s="88"/>
      <c r="J51" s="20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22" customFormat="1" ht="54">
      <c r="A52" s="385">
        <f t="shared" si="3"/>
        <v>32</v>
      </c>
      <c r="B52" s="380" t="s">
        <v>177</v>
      </c>
      <c r="C52" s="379" t="s">
        <v>93</v>
      </c>
      <c r="D52" s="376">
        <v>96</v>
      </c>
      <c r="E52" s="387"/>
      <c r="F52" s="378"/>
      <c r="G52" s="88"/>
      <c r="H52" s="88"/>
      <c r="I52" s="88"/>
      <c r="J52" s="20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22" customFormat="1" ht="18">
      <c r="A53" s="385">
        <f t="shared" si="3"/>
        <v>33</v>
      </c>
      <c r="B53" s="380" t="s">
        <v>178</v>
      </c>
      <c r="C53" s="379" t="s">
        <v>137</v>
      </c>
      <c r="D53" s="376">
        <v>164</v>
      </c>
      <c r="E53" s="362"/>
      <c r="F53" s="378"/>
      <c r="G53" s="88"/>
      <c r="H53" s="88"/>
      <c r="I53" s="88"/>
      <c r="J53" s="20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22" customFormat="1" ht="18">
      <c r="A54" s="385">
        <f t="shared" si="3"/>
        <v>34</v>
      </c>
      <c r="B54" s="380" t="s">
        <v>179</v>
      </c>
      <c r="C54" s="379" t="s">
        <v>137</v>
      </c>
      <c r="D54" s="376">
        <v>50</v>
      </c>
      <c r="E54" s="362"/>
      <c r="F54" s="378"/>
      <c r="G54" s="88"/>
      <c r="H54" s="88"/>
      <c r="I54" s="88"/>
      <c r="J54" s="20"/>
      <c r="K54" s="21"/>
      <c r="L54" s="21"/>
      <c r="M54" s="21"/>
      <c r="N54" s="21"/>
      <c r="O54" s="21"/>
      <c r="P54" s="21"/>
      <c r="Q54" s="21"/>
      <c r="R54" s="21"/>
      <c r="S54" s="21"/>
    </row>
    <row r="55" spans="1:19" s="22" customFormat="1" ht="36">
      <c r="A55" s="385">
        <f t="shared" si="3"/>
        <v>35</v>
      </c>
      <c r="B55" s="380" t="s">
        <v>180</v>
      </c>
      <c r="C55" s="379" t="s">
        <v>137</v>
      </c>
      <c r="D55" s="376">
        <v>120</v>
      </c>
      <c r="E55" s="362"/>
      <c r="F55" s="378"/>
      <c r="G55" s="88"/>
      <c r="H55" s="88"/>
      <c r="I55" s="88"/>
      <c r="J55" s="20"/>
      <c r="K55" s="21"/>
      <c r="L55" s="21"/>
      <c r="M55" s="21"/>
      <c r="N55" s="21"/>
      <c r="O55" s="21"/>
      <c r="P55" s="21"/>
      <c r="Q55" s="21"/>
      <c r="R55" s="21"/>
      <c r="S55" s="21"/>
    </row>
    <row r="56" spans="1:19" s="22" customFormat="1" ht="72">
      <c r="A56" s="385">
        <f t="shared" si="3"/>
        <v>36</v>
      </c>
      <c r="B56" s="380" t="s">
        <v>182</v>
      </c>
      <c r="C56" s="379" t="s">
        <v>137</v>
      </c>
      <c r="D56" s="382">
        <v>18</v>
      </c>
      <c r="E56" s="387"/>
      <c r="F56" s="378"/>
      <c r="G56" s="88"/>
      <c r="H56" s="88"/>
      <c r="I56" s="88"/>
      <c r="J56" s="20"/>
      <c r="K56" s="21"/>
      <c r="L56" s="21"/>
      <c r="M56" s="21"/>
      <c r="N56" s="21"/>
      <c r="O56" s="21"/>
      <c r="P56" s="21"/>
      <c r="Q56" s="21"/>
      <c r="R56" s="21"/>
      <c r="S56" s="21"/>
    </row>
    <row r="57" spans="1:19" s="22" customFormat="1" ht="72">
      <c r="A57" s="385">
        <f t="shared" si="3"/>
        <v>37</v>
      </c>
      <c r="B57" s="380" t="s">
        <v>181</v>
      </c>
      <c r="C57" s="379" t="s">
        <v>137</v>
      </c>
      <c r="D57" s="382">
        <v>12</v>
      </c>
      <c r="E57" s="387"/>
      <c r="F57" s="378"/>
      <c r="G57" s="88"/>
      <c r="H57" s="88"/>
      <c r="I57" s="88"/>
      <c r="J57" s="20"/>
      <c r="K57" s="21"/>
      <c r="L57" s="21"/>
      <c r="M57" s="21"/>
      <c r="N57" s="21"/>
      <c r="O57" s="21"/>
      <c r="P57" s="21"/>
      <c r="Q57" s="21"/>
      <c r="R57" s="21"/>
      <c r="S57" s="21"/>
    </row>
    <row r="58" spans="1:19" s="22" customFormat="1" ht="72">
      <c r="A58" s="385">
        <f t="shared" si="3"/>
        <v>38</v>
      </c>
      <c r="B58" s="380" t="s">
        <v>183</v>
      </c>
      <c r="C58" s="379" t="s">
        <v>137</v>
      </c>
      <c r="D58" s="382">
        <v>3.2</v>
      </c>
      <c r="E58" s="387"/>
      <c r="F58" s="378"/>
      <c r="G58" s="88"/>
      <c r="H58" s="88"/>
      <c r="I58" s="88"/>
      <c r="J58" s="20"/>
      <c r="K58" s="21"/>
      <c r="L58" s="21"/>
      <c r="M58" s="21"/>
      <c r="N58" s="21"/>
      <c r="O58" s="21"/>
      <c r="P58" s="21"/>
      <c r="Q58" s="21"/>
      <c r="R58" s="21"/>
      <c r="S58" s="21"/>
    </row>
    <row r="59" spans="1:19" s="22" customFormat="1" ht="72">
      <c r="A59" s="385">
        <f t="shared" si="3"/>
        <v>39</v>
      </c>
      <c r="B59" s="380" t="s">
        <v>184</v>
      </c>
      <c r="C59" s="379" t="s">
        <v>137</v>
      </c>
      <c r="D59" s="382">
        <v>20.6</v>
      </c>
      <c r="E59" s="387"/>
      <c r="F59" s="378"/>
      <c r="G59" s="88"/>
      <c r="H59" s="88"/>
      <c r="I59" s="88"/>
      <c r="J59" s="20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22" customFormat="1" ht="72">
      <c r="A60" s="385">
        <f t="shared" si="3"/>
        <v>40</v>
      </c>
      <c r="B60" s="380" t="s">
        <v>185</v>
      </c>
      <c r="C60" s="379" t="s">
        <v>137</v>
      </c>
      <c r="D60" s="382">
        <v>3.15</v>
      </c>
      <c r="E60" s="387"/>
      <c r="F60" s="378"/>
      <c r="G60" s="88"/>
      <c r="H60" s="88"/>
      <c r="I60" s="88"/>
      <c r="J60" s="20"/>
      <c r="K60" s="21"/>
      <c r="L60" s="21"/>
      <c r="M60" s="21"/>
      <c r="N60" s="21"/>
      <c r="O60" s="21"/>
      <c r="P60" s="21"/>
      <c r="Q60" s="21"/>
      <c r="R60" s="21"/>
      <c r="S60" s="21"/>
    </row>
    <row r="61" spans="1:19" s="22" customFormat="1" ht="72">
      <c r="A61" s="385">
        <f t="shared" si="3"/>
        <v>41</v>
      </c>
      <c r="B61" s="380" t="s">
        <v>186</v>
      </c>
      <c r="C61" s="379" t="s">
        <v>137</v>
      </c>
      <c r="D61" s="382">
        <v>25</v>
      </c>
      <c r="E61" s="387"/>
      <c r="F61" s="378"/>
      <c r="G61" s="88"/>
      <c r="H61" s="88"/>
      <c r="I61" s="88"/>
      <c r="J61" s="20"/>
      <c r="K61" s="21"/>
      <c r="L61" s="21"/>
      <c r="M61" s="21"/>
      <c r="N61" s="21"/>
      <c r="O61" s="21"/>
      <c r="P61" s="21"/>
      <c r="Q61" s="21"/>
      <c r="R61" s="21"/>
      <c r="S61" s="21"/>
    </row>
    <row r="62" spans="1:19" s="22" customFormat="1" ht="72">
      <c r="A62" s="385">
        <f t="shared" si="3"/>
        <v>42</v>
      </c>
      <c r="B62" s="380" t="s">
        <v>187</v>
      </c>
      <c r="C62" s="379" t="s">
        <v>137</v>
      </c>
      <c r="D62" s="382">
        <v>9</v>
      </c>
      <c r="E62" s="387"/>
      <c r="F62" s="378"/>
      <c r="G62" s="88"/>
      <c r="H62" s="88"/>
      <c r="I62" s="88"/>
      <c r="J62" s="20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22" customFormat="1" ht="72">
      <c r="A63" s="385">
        <f t="shared" si="3"/>
        <v>43</v>
      </c>
      <c r="B63" s="380" t="s">
        <v>188</v>
      </c>
      <c r="C63" s="379" t="s">
        <v>137</v>
      </c>
      <c r="D63" s="382">
        <v>5</v>
      </c>
      <c r="E63" s="387"/>
      <c r="F63" s="378"/>
      <c r="G63" s="88"/>
      <c r="H63" s="88"/>
      <c r="I63" s="88"/>
      <c r="J63" s="20"/>
      <c r="K63" s="21"/>
      <c r="L63" s="21"/>
      <c r="M63" s="21"/>
      <c r="N63" s="21"/>
      <c r="O63" s="21"/>
      <c r="P63" s="21"/>
      <c r="Q63" s="21"/>
      <c r="R63" s="21"/>
      <c r="S63" s="21"/>
    </row>
    <row r="64" spans="1:19" s="22" customFormat="1" ht="72">
      <c r="A64" s="385">
        <f t="shared" si="3"/>
        <v>44</v>
      </c>
      <c r="B64" s="380" t="s">
        <v>189</v>
      </c>
      <c r="C64" s="379" t="s">
        <v>137</v>
      </c>
      <c r="D64" s="382">
        <v>49</v>
      </c>
      <c r="E64" s="387"/>
      <c r="F64" s="378"/>
      <c r="G64" s="88"/>
      <c r="H64" s="88"/>
      <c r="I64" s="88"/>
      <c r="J64" s="20"/>
      <c r="K64" s="21"/>
      <c r="L64" s="21"/>
      <c r="M64" s="21"/>
      <c r="N64" s="21"/>
      <c r="O64" s="21"/>
      <c r="P64" s="21"/>
      <c r="Q64" s="21"/>
      <c r="R64" s="21"/>
      <c r="S64" s="21"/>
    </row>
    <row r="65" spans="1:19" s="22" customFormat="1" ht="72">
      <c r="A65" s="385">
        <f t="shared" si="3"/>
        <v>45</v>
      </c>
      <c r="B65" s="380" t="s">
        <v>190</v>
      </c>
      <c r="C65" s="379" t="s">
        <v>137</v>
      </c>
      <c r="D65" s="382">
        <v>20</v>
      </c>
      <c r="E65" s="387"/>
      <c r="F65" s="378"/>
      <c r="G65" s="88"/>
      <c r="H65" s="88"/>
      <c r="I65" s="88"/>
      <c r="J65" s="20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22" customFormat="1" ht="72">
      <c r="A66" s="385">
        <f t="shared" si="3"/>
        <v>46</v>
      </c>
      <c r="B66" s="380" t="s">
        <v>191</v>
      </c>
      <c r="C66" s="379" t="s">
        <v>137</v>
      </c>
      <c r="D66" s="382">
        <v>36</v>
      </c>
      <c r="E66" s="387"/>
      <c r="F66" s="378"/>
      <c r="G66" s="88"/>
      <c r="H66" s="88"/>
      <c r="I66" s="88"/>
      <c r="J66" s="20"/>
      <c r="K66" s="21"/>
      <c r="L66" s="21"/>
      <c r="M66" s="21"/>
      <c r="N66" s="21"/>
      <c r="O66" s="21"/>
      <c r="P66" s="21"/>
      <c r="Q66" s="21"/>
      <c r="R66" s="21"/>
      <c r="S66" s="21"/>
    </row>
    <row r="67" spans="1:19" s="22" customFormat="1" ht="18">
      <c r="A67" s="385">
        <f t="shared" si="3"/>
        <v>47</v>
      </c>
      <c r="B67" s="374" t="s">
        <v>196</v>
      </c>
      <c r="C67" s="390" t="s">
        <v>93</v>
      </c>
      <c r="D67" s="382">
        <v>6</v>
      </c>
      <c r="E67" s="387"/>
      <c r="F67" s="378"/>
      <c r="G67" s="88"/>
      <c r="H67" s="88"/>
      <c r="I67" s="88"/>
      <c r="J67" s="20"/>
      <c r="K67" s="21"/>
      <c r="L67" s="21"/>
      <c r="M67" s="21"/>
      <c r="N67" s="21"/>
      <c r="O67" s="21"/>
      <c r="P67" s="21"/>
      <c r="Q67" s="21"/>
      <c r="R67" s="21"/>
      <c r="S67" s="21"/>
    </row>
    <row r="68" spans="1:19" s="22" customFormat="1" ht="36">
      <c r="A68" s="385">
        <f t="shared" si="3"/>
        <v>48</v>
      </c>
      <c r="B68" s="380" t="s">
        <v>192</v>
      </c>
      <c r="C68" s="379" t="s">
        <v>135</v>
      </c>
      <c r="D68" s="382">
        <v>400</v>
      </c>
      <c r="E68" s="387"/>
      <c r="F68" s="378"/>
      <c r="G68" s="88"/>
      <c r="H68" s="88"/>
      <c r="I68" s="88"/>
      <c r="J68" s="20"/>
      <c r="K68" s="21"/>
      <c r="L68" s="21"/>
      <c r="M68" s="21"/>
      <c r="N68" s="21"/>
      <c r="O68" s="21"/>
      <c r="P68" s="21"/>
      <c r="Q68" s="21"/>
      <c r="R68" s="21"/>
      <c r="S68" s="21"/>
    </row>
    <row r="69" spans="1:19" s="22" customFormat="1" ht="54">
      <c r="A69" s="385">
        <f t="shared" si="3"/>
        <v>49</v>
      </c>
      <c r="B69" s="380" t="s">
        <v>197</v>
      </c>
      <c r="C69" s="379" t="s">
        <v>135</v>
      </c>
      <c r="D69" s="382">
        <v>400</v>
      </c>
      <c r="E69" s="362"/>
      <c r="F69" s="378"/>
      <c r="G69" s="88"/>
      <c r="H69" s="88"/>
      <c r="I69" s="88"/>
      <c r="J69" s="20"/>
      <c r="K69" s="21"/>
      <c r="L69" s="21"/>
      <c r="M69" s="21"/>
      <c r="N69" s="21"/>
      <c r="O69" s="21"/>
      <c r="P69" s="21"/>
      <c r="Q69" s="21"/>
      <c r="R69" s="21"/>
      <c r="S69" s="21"/>
    </row>
    <row r="70" spans="1:19" s="22" customFormat="1" ht="54">
      <c r="A70" s="385">
        <f t="shared" si="3"/>
        <v>50</v>
      </c>
      <c r="B70" s="380" t="s">
        <v>193</v>
      </c>
      <c r="C70" s="379" t="s">
        <v>135</v>
      </c>
      <c r="D70" s="382">
        <v>400</v>
      </c>
      <c r="E70" s="387"/>
      <c r="F70" s="378"/>
      <c r="G70" s="88"/>
      <c r="H70" s="88"/>
      <c r="I70" s="88"/>
      <c r="J70" s="20"/>
      <c r="K70" s="21"/>
      <c r="L70" s="21"/>
      <c r="M70" s="21"/>
      <c r="N70" s="21"/>
      <c r="O70" s="21"/>
      <c r="P70" s="21"/>
      <c r="Q70" s="21"/>
      <c r="R70" s="21"/>
      <c r="S70" s="21"/>
    </row>
    <row r="71" spans="1:19" s="22" customFormat="1" ht="18">
      <c r="A71" s="385">
        <f t="shared" si="3"/>
        <v>51</v>
      </c>
      <c r="B71" s="380" t="s">
        <v>195</v>
      </c>
      <c r="C71" s="379" t="s">
        <v>135</v>
      </c>
      <c r="D71" s="382">
        <v>150</v>
      </c>
      <c r="E71" s="387"/>
      <c r="F71" s="378"/>
      <c r="G71" s="88"/>
      <c r="H71" s="88"/>
      <c r="I71" s="88"/>
      <c r="J71" s="20"/>
      <c r="K71" s="21"/>
      <c r="L71" s="21"/>
      <c r="M71" s="21"/>
      <c r="N71" s="21"/>
      <c r="O71" s="21"/>
      <c r="P71" s="21"/>
      <c r="Q71" s="21"/>
      <c r="R71" s="21"/>
      <c r="S71" s="21"/>
    </row>
    <row r="72" spans="1:19" s="22" customFormat="1" ht="18">
      <c r="A72" s="391"/>
      <c r="B72" s="930" t="s">
        <v>194</v>
      </c>
      <c r="C72" s="931"/>
      <c r="D72" s="931"/>
      <c r="E72" s="932"/>
      <c r="F72" s="392"/>
      <c r="G72" s="88"/>
      <c r="H72" s="88"/>
      <c r="I72" s="88"/>
      <c r="J72" s="20"/>
      <c r="K72" s="21"/>
      <c r="L72" s="21"/>
      <c r="M72" s="21"/>
      <c r="N72" s="21"/>
      <c r="O72" s="21"/>
      <c r="P72" s="21"/>
      <c r="Q72" s="21"/>
      <c r="R72" s="21"/>
      <c r="S72" s="21"/>
    </row>
    <row r="73" spans="1:19" s="37" customFormat="1">
      <c r="A73" s="29"/>
      <c r="B73" s="29"/>
      <c r="C73" s="29"/>
      <c r="D73" s="29"/>
      <c r="E73" s="29"/>
      <c r="F73" s="36"/>
      <c r="G73" s="40"/>
      <c r="H73" s="40"/>
      <c r="I73" s="40"/>
      <c r="J73" s="42"/>
    </row>
    <row r="74" spans="1:19" s="37" customFormat="1" ht="15.75">
      <c r="A74" s="13"/>
      <c r="D74" s="38"/>
      <c r="E74" s="38"/>
      <c r="F74" s="39"/>
      <c r="G74" s="44"/>
      <c r="H74" s="40"/>
      <c r="I74" s="40"/>
      <c r="J74" s="42"/>
    </row>
    <row r="75" spans="1:19" s="37" customFormat="1" ht="15.75">
      <c r="A75" s="13"/>
      <c r="D75" s="38"/>
      <c r="E75" s="38"/>
      <c r="F75" s="43"/>
      <c r="G75" s="40"/>
      <c r="H75" s="40"/>
      <c r="I75" s="40"/>
      <c r="J75" s="42"/>
    </row>
    <row r="76" spans="1:19" s="37" customFormat="1" ht="15.75">
      <c r="A76" s="13"/>
      <c r="D76" s="38"/>
      <c r="E76" s="38"/>
      <c r="F76" s="39"/>
      <c r="G76" s="40"/>
      <c r="H76" s="40"/>
      <c r="I76" s="40"/>
      <c r="J76" s="42"/>
    </row>
    <row r="77" spans="1:19" s="37" customFormat="1" ht="15.75">
      <c r="A77" s="13"/>
      <c r="D77" s="38"/>
      <c r="E77" s="38"/>
      <c r="F77" s="39"/>
      <c r="G77" s="44"/>
      <c r="H77" s="40"/>
      <c r="I77" s="40"/>
      <c r="J77" s="42"/>
    </row>
    <row r="78" spans="1:19" s="37" customFormat="1" ht="15.75">
      <c r="A78" s="13"/>
      <c r="D78" s="38"/>
      <c r="E78" s="38"/>
      <c r="F78" s="43"/>
      <c r="G78" s="40"/>
      <c r="H78" s="40"/>
      <c r="I78" s="40"/>
      <c r="J78" s="42"/>
    </row>
    <row r="79" spans="1:19" s="37" customFormat="1" ht="15.75">
      <c r="A79" s="13"/>
      <c r="D79" s="38"/>
      <c r="E79" s="38"/>
      <c r="F79" s="39"/>
      <c r="G79" s="40"/>
      <c r="H79" s="40"/>
      <c r="I79" s="40"/>
      <c r="J79" s="42"/>
    </row>
    <row r="80" spans="1:19" s="49" customFormat="1" ht="15.75">
      <c r="A80" s="13"/>
      <c r="B80" s="37"/>
      <c r="C80" s="37"/>
      <c r="D80" s="38"/>
      <c r="E80" s="38"/>
      <c r="F80" s="39"/>
      <c r="G80" s="48"/>
      <c r="H80" s="46"/>
      <c r="I80" s="46"/>
      <c r="J80" s="48"/>
    </row>
    <row r="81" spans="1:10" s="49" customFormat="1" ht="15.75">
      <c r="A81" s="45"/>
      <c r="B81" s="46"/>
      <c r="C81" s="46"/>
      <c r="D81" s="47"/>
      <c r="E81" s="47"/>
      <c r="F81" s="45"/>
      <c r="G81" s="46"/>
      <c r="H81" s="46"/>
      <c r="I81" s="46"/>
      <c r="J81" s="46"/>
    </row>
    <row r="82" spans="1:10" s="37" customFormat="1" ht="15.75">
      <c r="A82" s="45"/>
      <c r="B82" s="46"/>
      <c r="C82" s="46"/>
      <c r="D82" s="47"/>
      <c r="E82" s="47"/>
      <c r="F82" s="45"/>
      <c r="G82" s="40"/>
      <c r="H82" s="40"/>
      <c r="I82" s="40"/>
      <c r="J82" s="42"/>
    </row>
    <row r="83" spans="1:10" s="37" customFormat="1" ht="15.75">
      <c r="A83" s="13"/>
      <c r="D83" s="38"/>
      <c r="E83" s="38"/>
      <c r="F83" s="39"/>
      <c r="G83" s="40"/>
      <c r="H83" s="40"/>
      <c r="I83" s="40"/>
      <c r="J83" s="42"/>
    </row>
    <row r="84" spans="1:10" s="37" customFormat="1" ht="15.75">
      <c r="A84" s="13"/>
      <c r="D84" s="38"/>
      <c r="E84" s="38"/>
      <c r="F84" s="39"/>
      <c r="G84" s="40"/>
      <c r="H84" s="40"/>
      <c r="I84" s="40"/>
      <c r="J84" s="42"/>
    </row>
    <row r="85" spans="1:10" s="49" customFormat="1" ht="15.75">
      <c r="A85" s="13"/>
      <c r="B85" s="37"/>
      <c r="C85" s="37"/>
      <c r="D85" s="38"/>
      <c r="E85" s="38"/>
      <c r="F85" s="39"/>
      <c r="G85" s="48"/>
      <c r="H85" s="46"/>
      <c r="I85" s="46"/>
      <c r="J85" s="48"/>
    </row>
    <row r="86" spans="1:10" s="49" customFormat="1" ht="15.75">
      <c r="A86" s="45"/>
      <c r="B86" s="46"/>
      <c r="C86" s="46"/>
      <c r="D86" s="47"/>
      <c r="E86" s="47"/>
      <c r="F86" s="45"/>
      <c r="G86" s="46"/>
      <c r="H86" s="46"/>
      <c r="I86" s="46"/>
      <c r="J86" s="46"/>
    </row>
    <row r="87" spans="1:10" s="3" customFormat="1">
      <c r="A87" s="45"/>
      <c r="B87" s="46"/>
      <c r="C87" s="46"/>
      <c r="D87" s="47"/>
      <c r="E87" s="47"/>
      <c r="F87" s="45"/>
      <c r="G87" s="53"/>
      <c r="H87" s="54"/>
      <c r="I87" s="51"/>
      <c r="J87" s="51"/>
    </row>
    <row r="88" spans="1:10" s="3" customFormat="1">
      <c r="A88" s="50"/>
      <c r="B88" s="51"/>
      <c r="C88" s="51"/>
      <c r="D88" s="50"/>
      <c r="E88" s="50"/>
      <c r="F88" s="52"/>
      <c r="G88" s="51"/>
      <c r="H88" s="53"/>
      <c r="I88" s="53"/>
      <c r="J88" s="57"/>
    </row>
    <row r="89" spans="1:10" s="3" customFormat="1">
      <c r="A89" s="50"/>
      <c r="B89" s="51"/>
      <c r="C89" s="51"/>
      <c r="D89" s="55"/>
      <c r="E89" s="55"/>
      <c r="F89" s="56"/>
      <c r="G89" s="53"/>
      <c r="H89" s="54"/>
      <c r="I89" s="54"/>
      <c r="J89" s="54"/>
    </row>
    <row r="90" spans="1:10" s="3" customFormat="1">
      <c r="A90" s="50"/>
      <c r="B90" s="51"/>
      <c r="C90" s="51"/>
      <c r="D90" s="58"/>
      <c r="E90" s="58"/>
      <c r="F90" s="53"/>
      <c r="G90" s="53"/>
      <c r="H90" s="54"/>
      <c r="I90" s="54"/>
      <c r="J90" s="54"/>
    </row>
    <row r="91" spans="1:10" s="3" customFormat="1">
      <c r="A91" s="50"/>
      <c r="B91" s="51"/>
      <c r="C91" s="51"/>
      <c r="D91" s="51"/>
      <c r="E91" s="58"/>
      <c r="F91" s="53"/>
      <c r="G91" s="53"/>
      <c r="H91" s="53"/>
      <c r="I91" s="53"/>
      <c r="J91" s="59"/>
    </row>
    <row r="92" spans="1:10" s="3" customFormat="1">
      <c r="A92" s="50"/>
      <c r="B92" s="51"/>
      <c r="C92" s="51"/>
      <c r="D92" s="54"/>
      <c r="E92" s="58"/>
      <c r="F92" s="53"/>
      <c r="G92" s="53"/>
      <c r="H92" s="53"/>
      <c r="I92" s="53"/>
      <c r="J92" s="59"/>
    </row>
    <row r="93" spans="1:10" s="3" customFormat="1">
      <c r="A93" s="50"/>
      <c r="B93" s="51"/>
      <c r="C93" s="51"/>
      <c r="D93" s="60"/>
      <c r="E93" s="58"/>
      <c r="F93" s="53"/>
      <c r="G93" s="53"/>
      <c r="H93" s="53"/>
      <c r="I93" s="53"/>
      <c r="J93" s="59"/>
    </row>
    <row r="94" spans="1:10" s="3" customFormat="1">
      <c r="A94" s="50"/>
      <c r="B94" s="51"/>
      <c r="C94" s="51"/>
      <c r="D94" s="51"/>
      <c r="E94" s="58"/>
      <c r="F94" s="53"/>
      <c r="G94" s="53"/>
      <c r="H94" s="53"/>
      <c r="I94" s="53"/>
      <c r="J94" s="59"/>
    </row>
    <row r="95" spans="1:10" s="37" customFormat="1" ht="15.75">
      <c r="A95" s="50"/>
      <c r="B95" s="51"/>
      <c r="C95" s="51"/>
      <c r="D95" s="58"/>
      <c r="E95" s="58"/>
      <c r="F95" s="53"/>
      <c r="G95" s="44"/>
      <c r="H95" s="40"/>
      <c r="I95" s="40"/>
      <c r="J95" s="42"/>
    </row>
    <row r="96" spans="1:10" s="51" customFormat="1" ht="15.75">
      <c r="A96" s="13"/>
      <c r="B96" s="37"/>
      <c r="C96" s="37"/>
      <c r="D96" s="61"/>
      <c r="E96" s="61"/>
      <c r="F96" s="62"/>
      <c r="G96" s="59"/>
      <c r="H96" s="53"/>
      <c r="I96" s="53"/>
      <c r="J96" s="54"/>
    </row>
    <row r="97" spans="1:10" s="51" customFormat="1" ht="15.75">
      <c r="A97" s="50"/>
      <c r="D97" s="58"/>
      <c r="E97" s="58"/>
      <c r="F97" s="54"/>
      <c r="H97" s="53"/>
      <c r="I97" s="53"/>
      <c r="J97" s="57"/>
    </row>
    <row r="98" spans="1:10" s="51" customFormat="1" ht="15.75">
      <c r="A98" s="50"/>
      <c r="D98" s="58"/>
      <c r="E98" s="58"/>
      <c r="F98" s="54"/>
      <c r="G98" s="53"/>
      <c r="H98" s="54"/>
      <c r="I98" s="54"/>
      <c r="J98" s="54"/>
    </row>
    <row r="99" spans="1:10" s="51" customFormat="1" ht="15.75">
      <c r="A99" s="50"/>
      <c r="D99" s="58"/>
      <c r="E99" s="58"/>
      <c r="F99" s="53"/>
      <c r="G99" s="53"/>
      <c r="H99" s="53"/>
      <c r="I99" s="53"/>
      <c r="J99" s="59"/>
    </row>
    <row r="100" spans="1:10" s="63" customFormat="1" ht="15.75">
      <c r="A100" s="50"/>
      <c r="B100" s="51"/>
      <c r="C100" s="51"/>
      <c r="D100" s="58"/>
      <c r="E100" s="58"/>
      <c r="F100" s="53"/>
      <c r="G100" s="59"/>
      <c r="H100" s="53"/>
      <c r="I100" s="53"/>
      <c r="J100" s="53"/>
    </row>
    <row r="101" spans="1:10" s="63" customFormat="1" ht="15.75">
      <c r="A101" s="50"/>
      <c r="B101" s="51"/>
      <c r="C101" s="51"/>
      <c r="D101" s="58"/>
      <c r="E101" s="58"/>
      <c r="F101" s="54"/>
      <c r="G101" s="51"/>
      <c r="H101" s="53"/>
      <c r="I101" s="53"/>
      <c r="J101" s="54"/>
    </row>
    <row r="102" spans="1:10" s="63" customFormat="1" ht="15.75">
      <c r="A102" s="50"/>
      <c r="B102" s="51"/>
      <c r="C102" s="51"/>
      <c r="D102" s="54"/>
      <c r="E102" s="58"/>
      <c r="F102" s="54"/>
      <c r="G102" s="54"/>
      <c r="H102" s="54"/>
      <c r="I102" s="51"/>
      <c r="J102" s="54"/>
    </row>
    <row r="103" spans="1:10" s="63" customFormat="1" ht="15.75">
      <c r="A103" s="50"/>
      <c r="B103" s="51"/>
      <c r="C103" s="51"/>
      <c r="D103" s="58"/>
      <c r="E103" s="58"/>
      <c r="F103" s="54"/>
      <c r="G103" s="59"/>
      <c r="H103" s="53"/>
      <c r="I103" s="53"/>
      <c r="J103" s="54"/>
    </row>
    <row r="104" spans="1:10" s="51" customFormat="1" ht="15.75">
      <c r="A104" s="50"/>
      <c r="D104" s="54"/>
      <c r="E104" s="58"/>
      <c r="F104" s="54"/>
      <c r="G104" s="53"/>
      <c r="H104" s="53"/>
      <c r="I104" s="53"/>
      <c r="J104" s="57"/>
    </row>
    <row r="105" spans="1:10" s="51" customFormat="1" ht="15.75">
      <c r="A105" s="50"/>
      <c r="D105" s="58"/>
      <c r="E105" s="58"/>
      <c r="F105" s="53"/>
      <c r="H105" s="53"/>
      <c r="I105" s="53"/>
      <c r="J105" s="57"/>
    </row>
    <row r="106" spans="1:10" s="51" customFormat="1" ht="15.75">
      <c r="A106" s="50"/>
      <c r="D106" s="58"/>
      <c r="E106" s="58"/>
      <c r="F106" s="54"/>
      <c r="G106" s="53"/>
      <c r="H106" s="54"/>
      <c r="I106" s="54"/>
      <c r="J106" s="54"/>
    </row>
    <row r="107" spans="1:10" s="51" customFormat="1" ht="15.75">
      <c r="A107" s="50"/>
      <c r="D107" s="58"/>
      <c r="E107" s="58"/>
      <c r="F107" s="53"/>
      <c r="G107" s="53"/>
      <c r="H107" s="53"/>
      <c r="I107" s="53"/>
      <c r="J107" s="59"/>
    </row>
    <row r="108" spans="1:10" s="51" customFormat="1" ht="15.75">
      <c r="A108" s="50"/>
      <c r="D108" s="58"/>
      <c r="E108" s="58"/>
      <c r="F108" s="53"/>
      <c r="G108" s="53"/>
      <c r="H108" s="53"/>
      <c r="I108" s="53"/>
      <c r="J108" s="59"/>
    </row>
    <row r="109" spans="1:10" s="51" customFormat="1" ht="15.75">
      <c r="A109" s="50"/>
      <c r="D109" s="58"/>
      <c r="E109" s="58"/>
      <c r="F109" s="53"/>
      <c r="G109" s="53"/>
      <c r="H109" s="54"/>
    </row>
    <row r="110" spans="1:10" s="51" customFormat="1" ht="15.75">
      <c r="A110" s="50"/>
      <c r="D110" s="58"/>
      <c r="E110" s="58"/>
      <c r="F110" s="53"/>
      <c r="G110" s="53"/>
      <c r="H110" s="54"/>
    </row>
    <row r="111" spans="1:10" s="51" customFormat="1" ht="15.75">
      <c r="A111" s="50"/>
      <c r="D111" s="58"/>
      <c r="E111" s="58"/>
      <c r="F111" s="53"/>
      <c r="H111" s="53"/>
      <c r="I111" s="53"/>
      <c r="J111" s="57"/>
    </row>
    <row r="112" spans="1:10" s="51" customFormat="1" ht="15.75">
      <c r="A112" s="50"/>
      <c r="D112" s="58"/>
      <c r="E112" s="58"/>
      <c r="F112" s="54"/>
      <c r="G112" s="53"/>
      <c r="H112" s="54"/>
      <c r="I112" s="54"/>
      <c r="J112" s="54"/>
    </row>
    <row r="113" spans="1:10" s="51" customFormat="1" ht="15.75">
      <c r="A113" s="50"/>
      <c r="D113" s="64"/>
      <c r="E113" s="58"/>
      <c r="F113" s="53"/>
      <c r="G113" s="53"/>
      <c r="H113" s="53"/>
      <c r="I113" s="53"/>
      <c r="J113" s="59"/>
    </row>
    <row r="114" spans="1:10" s="51" customFormat="1" ht="15.75">
      <c r="A114" s="50"/>
      <c r="D114" s="58"/>
      <c r="E114" s="58"/>
      <c r="F114" s="53"/>
      <c r="G114" s="53"/>
      <c r="H114" s="53"/>
      <c r="I114" s="53"/>
      <c r="J114" s="59"/>
    </row>
    <row r="115" spans="1:10" s="51" customFormat="1" ht="15.75">
      <c r="A115" s="50"/>
      <c r="D115" s="58"/>
      <c r="E115" s="58"/>
      <c r="F115" s="53"/>
      <c r="G115" s="53"/>
      <c r="H115" s="53"/>
      <c r="I115" s="53"/>
      <c r="J115" s="59"/>
    </row>
    <row r="116" spans="1:10" s="51" customFormat="1" ht="15.75">
      <c r="A116" s="50"/>
      <c r="D116" s="58"/>
      <c r="E116" s="58"/>
      <c r="F116" s="53"/>
      <c r="G116" s="53"/>
      <c r="H116" s="53"/>
      <c r="I116" s="53"/>
      <c r="J116" s="54"/>
    </row>
    <row r="117" spans="1:10" s="51" customFormat="1" ht="16.5" customHeight="1">
      <c r="A117" s="50"/>
      <c r="D117" s="58"/>
      <c r="E117" s="58"/>
      <c r="F117" s="53"/>
      <c r="G117" s="53"/>
      <c r="H117" s="53"/>
      <c r="I117" s="53"/>
      <c r="J117" s="54"/>
    </row>
    <row r="118" spans="1:10" s="51" customFormat="1" ht="16.5" customHeight="1">
      <c r="A118" s="50"/>
      <c r="D118" s="58"/>
      <c r="E118" s="58"/>
      <c r="F118" s="53"/>
      <c r="H118" s="53"/>
      <c r="I118" s="53"/>
      <c r="J118" s="54"/>
    </row>
    <row r="119" spans="1:10" s="51" customFormat="1" ht="15.75">
      <c r="A119" s="50"/>
      <c r="D119" s="58"/>
      <c r="E119" s="58"/>
      <c r="F119" s="54"/>
      <c r="G119" s="53"/>
      <c r="H119" s="54"/>
      <c r="J119" s="54"/>
    </row>
    <row r="120" spans="1:10" s="51" customFormat="1" ht="15.75">
      <c r="A120" s="50"/>
      <c r="D120" s="64"/>
      <c r="E120" s="58"/>
      <c r="F120" s="53"/>
      <c r="G120" s="53"/>
      <c r="H120" s="53"/>
      <c r="I120" s="53"/>
      <c r="J120" s="57"/>
    </row>
    <row r="121" spans="1:10" s="51" customFormat="1" ht="15.75">
      <c r="A121" s="50"/>
      <c r="D121" s="58"/>
      <c r="E121" s="58"/>
      <c r="F121" s="53"/>
      <c r="H121" s="53"/>
      <c r="I121" s="53"/>
      <c r="J121" s="57"/>
    </row>
    <row r="122" spans="1:10" s="51" customFormat="1" ht="15.75">
      <c r="A122" s="50"/>
      <c r="D122" s="58"/>
      <c r="E122" s="58"/>
      <c r="F122" s="54"/>
      <c r="G122" s="53"/>
      <c r="H122" s="53"/>
      <c r="I122" s="53"/>
      <c r="J122" s="57"/>
    </row>
    <row r="123" spans="1:10" s="51" customFormat="1" ht="15.75">
      <c r="A123" s="50"/>
      <c r="D123" s="58"/>
      <c r="E123" s="58"/>
      <c r="F123" s="53"/>
      <c r="G123" s="53"/>
      <c r="H123" s="53"/>
      <c r="I123" s="53"/>
      <c r="J123" s="57"/>
    </row>
    <row r="124" spans="1:10" s="51" customFormat="1" ht="15.75">
      <c r="D124" s="58"/>
      <c r="E124" s="58"/>
      <c r="F124" s="53"/>
      <c r="G124" s="53"/>
      <c r="H124" s="53"/>
      <c r="I124" s="53"/>
      <c r="J124" s="57"/>
    </row>
    <row r="125" spans="1:10" s="63" customFormat="1" ht="15.75">
      <c r="A125" s="51"/>
      <c r="B125" s="51"/>
      <c r="C125" s="51"/>
      <c r="D125" s="64"/>
      <c r="E125" s="58"/>
      <c r="F125" s="53"/>
      <c r="G125" s="53"/>
      <c r="H125" s="54"/>
      <c r="I125" s="51"/>
      <c r="J125" s="51"/>
    </row>
    <row r="126" spans="1:10" s="63" customFormat="1" ht="15.75">
      <c r="A126" s="51"/>
      <c r="B126" s="51"/>
      <c r="C126" s="51"/>
      <c r="D126" s="58"/>
      <c r="E126" s="58"/>
      <c r="F126" s="53"/>
      <c r="G126" s="51"/>
      <c r="H126" s="53"/>
      <c r="I126" s="53"/>
      <c r="J126" s="57"/>
    </row>
    <row r="127" spans="1:10" s="63" customFormat="1" ht="15.75">
      <c r="A127" s="51"/>
      <c r="B127" s="51"/>
      <c r="C127" s="51"/>
      <c r="D127" s="58"/>
      <c r="E127" s="58"/>
      <c r="F127" s="54"/>
      <c r="G127" s="53"/>
      <c r="H127" s="53"/>
      <c r="I127" s="53"/>
      <c r="J127" s="59"/>
    </row>
    <row r="128" spans="1:10" s="63" customFormat="1" ht="15.75">
      <c r="A128" s="51"/>
      <c r="B128" s="51"/>
      <c r="C128" s="51"/>
      <c r="D128" s="58"/>
      <c r="E128" s="58"/>
      <c r="F128" s="53"/>
      <c r="G128" s="53"/>
      <c r="H128" s="53"/>
      <c r="I128" s="53"/>
      <c r="J128" s="54"/>
    </row>
    <row r="129" spans="1:10" s="63" customFormat="1" ht="15.75">
      <c r="A129" s="51"/>
      <c r="B129" s="51"/>
      <c r="C129" s="51"/>
      <c r="D129" s="64"/>
      <c r="E129" s="58"/>
      <c r="F129" s="53"/>
      <c r="G129" s="53"/>
      <c r="H129" s="54"/>
      <c r="I129" s="51"/>
      <c r="J129" s="51"/>
    </row>
    <row r="130" spans="1:10" s="63" customFormat="1" ht="15.75">
      <c r="A130" s="51"/>
      <c r="B130" s="51"/>
      <c r="C130" s="51"/>
      <c r="D130" s="58"/>
      <c r="E130" s="58"/>
      <c r="F130" s="53"/>
      <c r="G130" s="51"/>
      <c r="H130" s="53"/>
      <c r="I130" s="53"/>
      <c r="J130" s="57"/>
    </row>
    <row r="131" spans="1:10" s="51" customFormat="1" ht="15.75">
      <c r="D131" s="58"/>
      <c r="E131" s="58"/>
      <c r="F131" s="54"/>
      <c r="G131" s="53"/>
      <c r="H131" s="53"/>
      <c r="I131" s="53"/>
      <c r="J131" s="59"/>
    </row>
    <row r="132" spans="1:10" s="63" customFormat="1" ht="15.75">
      <c r="A132" s="51"/>
      <c r="B132" s="51"/>
      <c r="C132" s="51"/>
      <c r="D132" s="58"/>
      <c r="E132" s="58"/>
      <c r="F132" s="53"/>
      <c r="G132" s="53"/>
      <c r="H132" s="53"/>
      <c r="I132" s="53"/>
      <c r="J132" s="59"/>
    </row>
    <row r="133" spans="1:10" s="37" customFormat="1" ht="16.5" customHeight="1">
      <c r="A133" s="51"/>
      <c r="B133" s="51"/>
      <c r="C133" s="51"/>
      <c r="D133" s="64"/>
      <c r="E133" s="58"/>
      <c r="F133" s="53"/>
      <c r="G133" s="44"/>
      <c r="H133" s="40"/>
      <c r="I133" s="40"/>
      <c r="J133" s="42"/>
    </row>
    <row r="134" spans="1:10" s="37" customFormat="1" ht="15.75">
      <c r="D134" s="61"/>
      <c r="E134" s="61"/>
      <c r="F134" s="62"/>
      <c r="G134" s="40"/>
      <c r="H134" s="40"/>
      <c r="I134" s="40"/>
      <c r="J134" s="42"/>
    </row>
    <row r="135" spans="1:10" s="37" customFormat="1" ht="15.75">
      <c r="D135" s="61"/>
      <c r="E135" s="61"/>
      <c r="F135" s="40"/>
      <c r="G135" s="40"/>
      <c r="H135" s="40"/>
      <c r="I135" s="40"/>
      <c r="J135" s="42"/>
    </row>
    <row r="136" spans="1:10" s="37" customFormat="1" ht="15.75">
      <c r="D136" s="61"/>
      <c r="E136" s="61"/>
      <c r="F136" s="40"/>
      <c r="G136" s="40"/>
      <c r="H136" s="40"/>
      <c r="I136" s="40"/>
      <c r="J136" s="42"/>
    </row>
    <row r="137" spans="1:10" s="67" customFormat="1" ht="15.75">
      <c r="A137" s="37"/>
      <c r="B137" s="37"/>
      <c r="C137" s="37"/>
      <c r="D137" s="61"/>
      <c r="E137" s="61"/>
      <c r="F137" s="40"/>
      <c r="G137" s="44"/>
      <c r="H137" s="90"/>
      <c r="I137" s="90"/>
      <c r="J137" s="62"/>
    </row>
    <row r="138" spans="1:10" s="63" customFormat="1" ht="15.75">
      <c r="A138" s="37"/>
      <c r="B138" s="37"/>
      <c r="C138" s="65"/>
      <c r="D138" s="66"/>
      <c r="E138" s="66"/>
      <c r="F138" s="62"/>
      <c r="G138" s="51"/>
      <c r="H138" s="53"/>
      <c r="I138" s="53"/>
      <c r="J138" s="54"/>
    </row>
    <row r="139" spans="1:10" s="63" customFormat="1" ht="15.75">
      <c r="A139" s="51"/>
      <c r="B139" s="51"/>
      <c r="C139" s="44"/>
      <c r="D139" s="58"/>
      <c r="E139" s="58"/>
      <c r="F139" s="54"/>
      <c r="G139" s="53"/>
      <c r="H139" s="54"/>
      <c r="I139" s="51"/>
      <c r="J139" s="54"/>
    </row>
    <row r="140" spans="1:10" s="63" customFormat="1" ht="15.75">
      <c r="A140" s="51"/>
      <c r="B140" s="51"/>
      <c r="C140" s="51"/>
      <c r="D140" s="58"/>
      <c r="E140" s="58"/>
      <c r="F140" s="53"/>
      <c r="G140" s="53"/>
      <c r="H140" s="53"/>
      <c r="I140" s="53"/>
      <c r="J140" s="54"/>
    </row>
    <row r="141" spans="1:10" s="63" customFormat="1" ht="15.75">
      <c r="A141" s="51"/>
      <c r="B141" s="51"/>
      <c r="C141" s="51"/>
      <c r="D141" s="58"/>
      <c r="E141" s="58"/>
      <c r="F141" s="53"/>
      <c r="G141" s="53"/>
      <c r="H141" s="53"/>
      <c r="I141" s="53"/>
      <c r="J141" s="54"/>
    </row>
    <row r="142" spans="1:10" s="63" customFormat="1" ht="15.75">
      <c r="A142" s="51"/>
      <c r="B142" s="51"/>
      <c r="C142" s="51"/>
      <c r="D142" s="58"/>
      <c r="E142" s="58"/>
      <c r="F142" s="53"/>
      <c r="G142" s="53"/>
      <c r="H142" s="53"/>
      <c r="I142" s="53"/>
      <c r="J142" s="54"/>
    </row>
    <row r="143" spans="1:10" s="49" customFormat="1" ht="15.75">
      <c r="A143" s="51"/>
      <c r="B143" s="51"/>
      <c r="C143" s="51"/>
      <c r="D143" s="58"/>
      <c r="E143" s="58"/>
      <c r="F143" s="53"/>
      <c r="G143" s="48"/>
      <c r="H143" s="46"/>
      <c r="I143" s="46"/>
      <c r="J143" s="48"/>
    </row>
    <row r="144" spans="1:10" s="49" customFormat="1" ht="15.75">
      <c r="A144" s="46"/>
      <c r="B144" s="46"/>
      <c r="C144" s="46"/>
      <c r="D144" s="68"/>
      <c r="E144" s="68"/>
      <c r="F144" s="46"/>
      <c r="G144" s="46"/>
      <c r="H144" s="46"/>
      <c r="I144" s="46"/>
      <c r="J144" s="46"/>
    </row>
    <row r="145" spans="1:10" s="18" customFormat="1">
      <c r="A145" s="46"/>
      <c r="B145" s="46"/>
      <c r="C145" s="46"/>
      <c r="D145" s="68"/>
      <c r="E145" s="68"/>
      <c r="F145" s="46"/>
      <c r="G145" s="53"/>
      <c r="H145" s="53"/>
      <c r="I145" s="53"/>
      <c r="J145" s="48"/>
    </row>
    <row r="146" spans="1:10" s="63" customFormat="1" ht="15.75">
      <c r="A146" s="46"/>
      <c r="B146" s="46"/>
      <c r="C146" s="46"/>
      <c r="D146" s="68"/>
      <c r="E146" s="68"/>
      <c r="F146" s="53"/>
      <c r="G146" s="53"/>
      <c r="H146" s="54"/>
      <c r="I146" s="51"/>
      <c r="J146" s="51"/>
    </row>
    <row r="147" spans="1:10" s="63" customFormat="1" ht="15.75">
      <c r="A147" s="51"/>
      <c r="B147" s="51"/>
      <c r="C147" s="51"/>
      <c r="D147" s="58"/>
      <c r="E147" s="58"/>
      <c r="F147" s="53"/>
      <c r="G147" s="51"/>
      <c r="H147" s="53"/>
      <c r="I147" s="53"/>
      <c r="J147" s="57"/>
    </row>
    <row r="148" spans="1:10" s="63" customFormat="1" ht="15.75">
      <c r="A148" s="51"/>
      <c r="B148" s="51"/>
      <c r="C148" s="51"/>
      <c r="D148" s="58"/>
      <c r="E148" s="58"/>
      <c r="F148" s="54"/>
      <c r="G148" s="53"/>
      <c r="H148" s="53"/>
      <c r="I148" s="53"/>
      <c r="J148" s="59"/>
    </row>
    <row r="149" spans="1:10" s="63" customFormat="1" ht="15.75">
      <c r="A149" s="51"/>
      <c r="B149" s="51"/>
      <c r="C149" s="51"/>
      <c r="D149" s="58"/>
      <c r="E149" s="58"/>
      <c r="F149" s="53"/>
      <c r="G149" s="53"/>
      <c r="H149" s="53"/>
      <c r="I149" s="53"/>
      <c r="J149" s="54"/>
    </row>
    <row r="150" spans="1:10" s="63" customFormat="1" ht="15.75">
      <c r="A150" s="51"/>
      <c r="B150" s="51"/>
      <c r="C150" s="51"/>
      <c r="D150" s="64"/>
      <c r="E150" s="58"/>
      <c r="F150" s="53"/>
      <c r="G150" s="53"/>
      <c r="H150" s="53"/>
      <c r="I150" s="53"/>
      <c r="J150" s="54"/>
    </row>
    <row r="151" spans="1:10" s="51" customFormat="1" ht="15.75">
      <c r="D151" s="58"/>
      <c r="E151" s="58"/>
      <c r="F151" s="53"/>
      <c r="H151" s="53"/>
      <c r="I151" s="53"/>
      <c r="J151" s="54"/>
    </row>
    <row r="152" spans="1:10" s="63" customFormat="1" ht="15.75">
      <c r="A152" s="51"/>
      <c r="B152" s="51"/>
      <c r="C152" s="51"/>
      <c r="D152" s="58"/>
      <c r="E152" s="58"/>
      <c r="F152" s="54"/>
      <c r="G152" s="53"/>
      <c r="H152" s="53"/>
      <c r="I152" s="53"/>
      <c r="J152" s="54"/>
    </row>
    <row r="153" spans="1:10" s="63" customFormat="1" ht="15.75">
      <c r="A153" s="51"/>
      <c r="B153" s="51"/>
      <c r="C153" s="51"/>
      <c r="D153" s="58"/>
      <c r="E153" s="58"/>
      <c r="F153" s="53"/>
      <c r="G153" s="53"/>
      <c r="H153" s="53"/>
      <c r="I153" s="53"/>
      <c r="J153" s="54"/>
    </row>
    <row r="154" spans="1:10" s="37" customFormat="1" ht="15.75">
      <c r="A154" s="51"/>
      <c r="B154" s="51"/>
      <c r="C154" s="51"/>
      <c r="D154" s="64"/>
      <c r="E154" s="58"/>
      <c r="F154" s="53"/>
      <c r="H154" s="40"/>
      <c r="I154" s="40"/>
      <c r="J154" s="41"/>
    </row>
    <row r="155" spans="1:10" s="51" customFormat="1" ht="15.75">
      <c r="A155" s="37"/>
      <c r="B155" s="37"/>
      <c r="C155" s="37"/>
      <c r="D155" s="61"/>
      <c r="E155" s="61"/>
      <c r="F155" s="41"/>
      <c r="H155" s="53"/>
      <c r="I155" s="53"/>
      <c r="J155" s="57"/>
    </row>
    <row r="156" spans="1:10" s="51" customFormat="1" ht="15.75">
      <c r="C156" s="37"/>
      <c r="D156" s="58"/>
      <c r="E156" s="58"/>
      <c r="F156" s="54"/>
      <c r="G156" s="53"/>
      <c r="H156" s="54"/>
      <c r="I156" s="54"/>
      <c r="J156" s="54"/>
    </row>
    <row r="157" spans="1:10" s="51" customFormat="1" ht="15.75">
      <c r="D157" s="64"/>
      <c r="E157" s="58"/>
      <c r="F157" s="53"/>
      <c r="G157" s="53"/>
      <c r="H157" s="53"/>
      <c r="I157" s="53"/>
      <c r="J157" s="59"/>
    </row>
    <row r="158" spans="1:10" s="51" customFormat="1" ht="15.75">
      <c r="D158" s="58"/>
      <c r="E158" s="58"/>
      <c r="F158" s="53"/>
      <c r="G158" s="53"/>
      <c r="H158" s="53"/>
      <c r="I158" s="53"/>
      <c r="J158" s="59"/>
    </row>
    <row r="159" spans="1:10" s="51" customFormat="1" ht="15.75">
      <c r="D159" s="58"/>
      <c r="E159" s="58"/>
      <c r="F159" s="53"/>
      <c r="G159" s="53"/>
      <c r="H159" s="53"/>
      <c r="I159" s="53"/>
      <c r="J159" s="59"/>
    </row>
    <row r="160" spans="1:10" s="18" customFormat="1">
      <c r="A160" s="51"/>
      <c r="B160" s="51"/>
      <c r="C160" s="51"/>
      <c r="D160" s="58"/>
      <c r="E160" s="58"/>
      <c r="F160" s="53"/>
      <c r="G160" s="53"/>
      <c r="H160" s="53"/>
      <c r="I160" s="53"/>
      <c r="J160" s="48"/>
    </row>
    <row r="161" spans="1:10" s="51" customFormat="1" ht="15.75">
      <c r="A161" s="46"/>
      <c r="B161" s="46"/>
      <c r="C161" s="46"/>
      <c r="D161" s="68"/>
      <c r="E161" s="68"/>
      <c r="F161" s="53"/>
      <c r="G161" s="59"/>
      <c r="H161" s="53"/>
      <c r="I161" s="53"/>
      <c r="J161" s="54"/>
    </row>
    <row r="162" spans="1:10" s="51" customFormat="1" ht="15.75">
      <c r="D162" s="58"/>
      <c r="E162" s="58"/>
      <c r="F162" s="54"/>
      <c r="H162" s="53"/>
      <c r="I162" s="53"/>
      <c r="J162" s="57"/>
    </row>
    <row r="163" spans="1:10" s="51" customFormat="1" ht="15.75">
      <c r="D163" s="58"/>
      <c r="E163" s="58"/>
      <c r="F163" s="54"/>
      <c r="G163" s="53"/>
      <c r="H163" s="54"/>
      <c r="I163" s="54"/>
      <c r="J163" s="54"/>
    </row>
    <row r="164" spans="1:10" s="51" customFormat="1" ht="15.75">
      <c r="D164" s="58"/>
      <c r="E164" s="58"/>
      <c r="F164" s="53"/>
      <c r="G164" s="53"/>
      <c r="H164" s="53"/>
      <c r="I164" s="53"/>
      <c r="J164" s="59"/>
    </row>
    <row r="165" spans="1:10" s="51" customFormat="1" ht="15.75">
      <c r="D165" s="58"/>
      <c r="E165" s="58"/>
      <c r="F165" s="53"/>
      <c r="G165" s="53"/>
      <c r="H165" s="53"/>
      <c r="I165" s="53"/>
      <c r="J165" s="54"/>
    </row>
    <row r="166" spans="1:10" s="51" customFormat="1" ht="16.5" customHeight="1">
      <c r="D166" s="58"/>
      <c r="E166" s="58"/>
      <c r="F166" s="53"/>
      <c r="G166" s="53"/>
      <c r="H166" s="53"/>
      <c r="I166" s="53"/>
      <c r="J166" s="54"/>
    </row>
    <row r="167" spans="1:10" s="51" customFormat="1" ht="16.5" customHeight="1">
      <c r="D167" s="58"/>
      <c r="E167" s="58"/>
      <c r="F167" s="53"/>
      <c r="H167" s="53"/>
      <c r="I167" s="53"/>
      <c r="J167" s="54"/>
    </row>
    <row r="168" spans="1:10" s="51" customFormat="1" ht="15.75">
      <c r="D168" s="58"/>
      <c r="E168" s="58"/>
      <c r="F168" s="54"/>
      <c r="G168" s="53"/>
      <c r="H168" s="54"/>
      <c r="J168" s="54"/>
    </row>
    <row r="169" spans="1:10" s="51" customFormat="1" ht="15.75">
      <c r="D169" s="64"/>
      <c r="E169" s="58"/>
      <c r="F169" s="53"/>
      <c r="G169" s="53"/>
      <c r="H169" s="53"/>
      <c r="I169" s="53"/>
      <c r="J169" s="57"/>
    </row>
    <row r="170" spans="1:10" s="51" customFormat="1" ht="15.75">
      <c r="D170" s="58"/>
      <c r="E170" s="58"/>
      <c r="F170" s="53"/>
      <c r="H170" s="53"/>
      <c r="I170" s="53"/>
      <c r="J170" s="57"/>
    </row>
    <row r="171" spans="1:10" s="51" customFormat="1" ht="15.75">
      <c r="D171" s="58"/>
      <c r="E171" s="58"/>
      <c r="F171" s="54"/>
      <c r="G171" s="53"/>
      <c r="H171" s="53"/>
      <c r="I171" s="53"/>
      <c r="J171" s="57"/>
    </row>
    <row r="172" spans="1:10" s="51" customFormat="1" ht="15.75">
      <c r="D172" s="58"/>
      <c r="E172" s="58"/>
      <c r="F172" s="53"/>
      <c r="G172" s="53"/>
      <c r="H172" s="53"/>
      <c r="I172" s="53"/>
      <c r="J172" s="57"/>
    </row>
    <row r="173" spans="1:10" s="51" customFormat="1" ht="15.75">
      <c r="D173" s="58"/>
      <c r="E173" s="58"/>
      <c r="F173" s="53"/>
      <c r="G173" s="53"/>
      <c r="H173" s="53"/>
      <c r="I173" s="53"/>
      <c r="J173" s="57"/>
    </row>
    <row r="174" spans="1:10" s="51" customFormat="1" ht="15.75">
      <c r="D174" s="64"/>
      <c r="E174" s="58"/>
      <c r="F174" s="53"/>
      <c r="G174" s="53"/>
      <c r="H174" s="53"/>
      <c r="I174" s="53"/>
      <c r="J174" s="53"/>
    </row>
    <row r="175" spans="1:10" s="71" customFormat="1" ht="15.75">
      <c r="A175" s="51"/>
      <c r="B175" s="51"/>
      <c r="C175" s="51"/>
      <c r="D175" s="58"/>
      <c r="E175" s="64"/>
      <c r="F175" s="53"/>
      <c r="G175" s="51"/>
      <c r="H175" s="53"/>
      <c r="I175" s="53"/>
      <c r="J175" s="70"/>
    </row>
    <row r="176" spans="1:10" s="63" customFormat="1" ht="15.75">
      <c r="A176" s="51"/>
      <c r="B176" s="51"/>
      <c r="C176" s="51"/>
      <c r="D176" s="58"/>
      <c r="E176" s="58"/>
      <c r="F176" s="54"/>
      <c r="G176" s="53"/>
      <c r="H176" s="54"/>
      <c r="I176" s="51"/>
      <c r="J176" s="54"/>
    </row>
    <row r="177" spans="1:10" s="63" customFormat="1" ht="15.75">
      <c r="A177" s="51"/>
      <c r="B177" s="51"/>
      <c r="C177" s="51"/>
      <c r="D177" s="58"/>
      <c r="E177" s="58"/>
      <c r="F177" s="53"/>
      <c r="G177" s="53"/>
      <c r="H177" s="53"/>
      <c r="I177" s="53"/>
      <c r="J177" s="57"/>
    </row>
    <row r="178" spans="1:10" s="63" customFormat="1" ht="15.75">
      <c r="A178" s="51"/>
      <c r="B178" s="51"/>
      <c r="C178" s="51"/>
      <c r="D178" s="58"/>
      <c r="E178" s="58"/>
      <c r="F178" s="53"/>
      <c r="G178" s="53"/>
      <c r="H178" s="53"/>
      <c r="I178" s="53"/>
      <c r="J178" s="57"/>
    </row>
    <row r="179" spans="1:10" s="37" customFormat="1" ht="15.75">
      <c r="A179" s="51"/>
      <c r="B179" s="51"/>
      <c r="C179" s="51"/>
      <c r="D179" s="58"/>
      <c r="E179" s="58"/>
      <c r="F179" s="53"/>
      <c r="H179" s="40"/>
      <c r="I179" s="40"/>
      <c r="J179" s="41"/>
    </row>
    <row r="180" spans="1:10" s="51" customFormat="1" ht="15.75">
      <c r="A180" s="37"/>
      <c r="B180" s="37"/>
      <c r="C180" s="37"/>
      <c r="D180" s="61"/>
      <c r="E180" s="61"/>
      <c r="F180" s="41"/>
      <c r="H180" s="53"/>
      <c r="I180" s="53"/>
      <c r="J180" s="57"/>
    </row>
    <row r="181" spans="1:10" s="51" customFormat="1" ht="15.75">
      <c r="C181" s="37"/>
      <c r="D181" s="58"/>
      <c r="E181" s="58"/>
      <c r="F181" s="54"/>
      <c r="G181" s="53"/>
      <c r="H181" s="54"/>
      <c r="I181" s="54"/>
      <c r="J181" s="54"/>
    </row>
    <row r="182" spans="1:10" s="51" customFormat="1" ht="15.75">
      <c r="D182" s="64"/>
      <c r="E182" s="58"/>
      <c r="F182" s="53"/>
      <c r="G182" s="53"/>
      <c r="H182" s="53"/>
      <c r="I182" s="53"/>
      <c r="J182" s="59"/>
    </row>
    <row r="183" spans="1:10" s="51" customFormat="1" ht="15.75">
      <c r="D183" s="58"/>
      <c r="E183" s="58"/>
      <c r="F183" s="53"/>
      <c r="G183" s="53"/>
      <c r="H183" s="53"/>
      <c r="I183" s="53"/>
      <c r="J183" s="59"/>
    </row>
    <row r="184" spans="1:10" s="51" customFormat="1" ht="15.75">
      <c r="D184" s="58"/>
      <c r="E184" s="58"/>
      <c r="F184" s="53"/>
      <c r="G184" s="53"/>
      <c r="H184" s="53"/>
      <c r="I184" s="53"/>
      <c r="J184" s="59"/>
    </row>
    <row r="185" spans="1:10" s="18" customFormat="1">
      <c r="A185" s="51"/>
      <c r="B185" s="51"/>
      <c r="C185" s="51"/>
      <c r="D185" s="58"/>
      <c r="E185" s="58"/>
      <c r="F185" s="53"/>
      <c r="G185" s="53"/>
      <c r="H185" s="53"/>
      <c r="I185" s="53"/>
      <c r="J185" s="48"/>
    </row>
    <row r="186" spans="1:10" s="51" customFormat="1" ht="15.75">
      <c r="A186" s="46"/>
      <c r="B186" s="46"/>
      <c r="C186" s="46"/>
      <c r="D186" s="68"/>
      <c r="E186" s="68"/>
      <c r="F186" s="53"/>
      <c r="G186" s="53"/>
      <c r="H186" s="53"/>
      <c r="I186" s="53"/>
      <c r="J186" s="57"/>
    </row>
    <row r="187" spans="1:10" s="63" customFormat="1" ht="15.75">
      <c r="A187" s="51"/>
      <c r="B187" s="51"/>
      <c r="C187" s="51"/>
      <c r="D187" s="58"/>
      <c r="E187" s="58"/>
      <c r="F187" s="53"/>
      <c r="G187" s="51"/>
      <c r="H187" s="53"/>
      <c r="I187" s="53"/>
      <c r="J187" s="57"/>
    </row>
    <row r="188" spans="1:10" s="51" customFormat="1" ht="15.75">
      <c r="D188" s="58"/>
      <c r="E188" s="58"/>
      <c r="F188" s="54"/>
      <c r="G188" s="53"/>
      <c r="H188" s="54"/>
      <c r="I188" s="54"/>
      <c r="J188" s="54"/>
    </row>
    <row r="189" spans="1:10" s="51" customFormat="1" ht="15.75">
      <c r="D189" s="58"/>
      <c r="E189" s="58"/>
      <c r="F189" s="53"/>
      <c r="G189" s="53"/>
      <c r="H189" s="54"/>
      <c r="I189" s="54"/>
      <c r="J189" s="54"/>
    </row>
    <row r="190" spans="1:10" s="51" customFormat="1" ht="15.75">
      <c r="D190" s="58"/>
      <c r="E190" s="58"/>
      <c r="F190" s="53"/>
      <c r="H190" s="53"/>
      <c r="I190" s="53"/>
      <c r="J190" s="59"/>
    </row>
    <row r="191" spans="1:10" s="51" customFormat="1" ht="15.75">
      <c r="D191" s="58"/>
      <c r="E191" s="58"/>
      <c r="F191" s="54"/>
      <c r="H191" s="53"/>
      <c r="I191" s="53"/>
      <c r="J191" s="57"/>
    </row>
    <row r="192" spans="1:10" s="51" customFormat="1" ht="15.75">
      <c r="D192" s="58"/>
      <c r="E192" s="58"/>
      <c r="F192" s="54"/>
      <c r="G192" s="53"/>
      <c r="H192" s="54"/>
      <c r="J192" s="54"/>
    </row>
    <row r="193" spans="1:10" s="51" customFormat="1" ht="15.75">
      <c r="D193" s="64"/>
      <c r="E193" s="58"/>
      <c r="F193" s="53"/>
      <c r="H193" s="53"/>
      <c r="I193" s="53"/>
      <c r="J193" s="59"/>
    </row>
    <row r="194" spans="1:10" s="51" customFormat="1" ht="15.75">
      <c r="D194" s="58"/>
      <c r="E194" s="58"/>
      <c r="F194" s="54"/>
      <c r="G194" s="53"/>
      <c r="H194" s="53"/>
      <c r="I194" s="53"/>
      <c r="J194" s="59"/>
    </row>
    <row r="195" spans="1:10" s="51" customFormat="1" ht="15.75">
      <c r="D195" s="58"/>
      <c r="E195" s="58"/>
      <c r="F195" s="53"/>
      <c r="G195" s="53"/>
      <c r="H195" s="53"/>
      <c r="I195" s="53"/>
      <c r="J195" s="59"/>
    </row>
    <row r="196" spans="1:10" s="51" customFormat="1" ht="15.75">
      <c r="D196" s="58"/>
      <c r="E196" s="58"/>
      <c r="F196" s="53"/>
      <c r="G196" s="53"/>
      <c r="H196" s="53"/>
      <c r="I196" s="53"/>
      <c r="J196" s="59"/>
    </row>
    <row r="197" spans="1:10" s="51" customFormat="1" ht="15.75">
      <c r="D197" s="64"/>
      <c r="E197" s="58"/>
      <c r="F197" s="53"/>
      <c r="H197" s="53"/>
      <c r="I197" s="53"/>
      <c r="J197" s="54"/>
    </row>
    <row r="198" spans="1:10" s="51" customFormat="1" ht="15.75">
      <c r="F198" s="54"/>
      <c r="G198" s="53"/>
      <c r="H198" s="54"/>
      <c r="J198" s="54"/>
    </row>
    <row r="199" spans="1:10" s="51" customFormat="1" ht="15.75">
      <c r="F199" s="53"/>
      <c r="H199" s="53"/>
      <c r="I199" s="53"/>
      <c r="J199" s="57"/>
    </row>
    <row r="200" spans="1:10" s="51" customFormat="1" ht="15.75">
      <c r="D200" s="58"/>
      <c r="E200" s="58"/>
      <c r="F200" s="54"/>
      <c r="G200" s="53"/>
      <c r="H200" s="54"/>
      <c r="I200" s="54"/>
      <c r="J200" s="54"/>
    </row>
    <row r="201" spans="1:10" s="51" customFormat="1" ht="15.75">
      <c r="D201" s="58"/>
      <c r="E201" s="58"/>
      <c r="F201" s="53"/>
      <c r="G201" s="53"/>
      <c r="H201" s="53"/>
      <c r="I201" s="53"/>
      <c r="J201" s="59"/>
    </row>
    <row r="202" spans="1:10" s="51" customFormat="1" ht="15.75">
      <c r="D202" s="58"/>
      <c r="E202" s="58"/>
      <c r="F202" s="53"/>
      <c r="G202" s="53"/>
      <c r="H202" s="53"/>
      <c r="I202" s="53"/>
      <c r="J202" s="59"/>
    </row>
    <row r="203" spans="1:10" s="51" customFormat="1" ht="15.75">
      <c r="D203" s="58"/>
      <c r="E203" s="58"/>
      <c r="F203" s="53"/>
      <c r="G203" s="53"/>
      <c r="H203" s="53"/>
      <c r="I203" s="53"/>
      <c r="J203" s="59"/>
    </row>
    <row r="204" spans="1:10" s="51" customFormat="1" ht="15.75">
      <c r="D204" s="58"/>
      <c r="E204" s="58"/>
      <c r="F204" s="53"/>
      <c r="G204" s="53"/>
      <c r="H204" s="53"/>
      <c r="I204" s="53"/>
      <c r="J204" s="59"/>
    </row>
    <row r="205" spans="1:10" s="18" customFormat="1">
      <c r="A205" s="51"/>
      <c r="B205" s="51"/>
      <c r="C205" s="51"/>
      <c r="D205" s="64"/>
      <c r="E205" s="58"/>
      <c r="F205" s="53"/>
      <c r="G205" s="53"/>
      <c r="H205" s="53"/>
      <c r="I205" s="53"/>
      <c r="J205" s="48"/>
    </row>
    <row r="206" spans="1:10" s="51" customFormat="1" ht="15.75">
      <c r="A206" s="46"/>
      <c r="B206" s="46"/>
      <c r="C206" s="46"/>
      <c r="D206" s="68"/>
      <c r="E206" s="68"/>
      <c r="F206" s="53"/>
      <c r="H206" s="53"/>
      <c r="I206" s="53"/>
      <c r="J206" s="54"/>
    </row>
    <row r="207" spans="1:10" s="51" customFormat="1" ht="15.75">
      <c r="H207" s="53"/>
      <c r="I207" s="53"/>
      <c r="J207" s="54"/>
    </row>
    <row r="208" spans="1:10" s="51" customFormat="1" ht="15.75">
      <c r="H208" s="53"/>
      <c r="I208" s="53"/>
      <c r="J208" s="57"/>
    </row>
    <row r="209" spans="1:10" s="51" customFormat="1" ht="15.75">
      <c r="D209" s="58"/>
      <c r="E209" s="58"/>
      <c r="F209" s="54"/>
      <c r="G209" s="59"/>
      <c r="H209" s="53"/>
      <c r="I209" s="53"/>
      <c r="J209" s="59"/>
    </row>
    <row r="210" spans="1:10" s="51" customFormat="1" ht="15.75">
      <c r="E210" s="58"/>
      <c r="G210" s="53"/>
      <c r="H210" s="53"/>
      <c r="I210" s="53"/>
      <c r="J210" s="54"/>
    </row>
    <row r="211" spans="1:10" s="51" customFormat="1" ht="15.75">
      <c r="E211" s="58"/>
      <c r="F211" s="53"/>
      <c r="H211" s="53"/>
      <c r="I211" s="53"/>
      <c r="J211" s="57"/>
    </row>
    <row r="212" spans="1:10" s="63" customFormat="1" ht="15.75">
      <c r="A212" s="51"/>
      <c r="B212" s="51"/>
      <c r="C212" s="51"/>
      <c r="D212" s="58"/>
      <c r="E212" s="58"/>
      <c r="F212" s="54"/>
      <c r="G212" s="53"/>
      <c r="H212" s="53"/>
      <c r="I212" s="53"/>
      <c r="J212" s="59"/>
    </row>
    <row r="213" spans="1:10" s="51" customFormat="1" ht="15.75">
      <c r="D213" s="57"/>
      <c r="E213" s="58"/>
      <c r="F213" s="53"/>
      <c r="G213" s="53"/>
      <c r="H213" s="53"/>
      <c r="I213" s="53"/>
      <c r="J213" s="59"/>
    </row>
    <row r="214" spans="1:10" s="51" customFormat="1" ht="15.75">
      <c r="D214" s="57"/>
      <c r="E214" s="58"/>
      <c r="F214" s="53"/>
      <c r="H214" s="53"/>
      <c r="I214" s="53"/>
      <c r="J214" s="54"/>
    </row>
    <row r="215" spans="1:10" s="51" customFormat="1" ht="15.75">
      <c r="F215" s="54"/>
      <c r="G215" s="53"/>
      <c r="H215" s="54"/>
      <c r="J215" s="54"/>
    </row>
    <row r="216" spans="1:10" s="51" customFormat="1" ht="15.75">
      <c r="F216" s="53"/>
      <c r="H216" s="53"/>
      <c r="I216" s="53"/>
      <c r="J216" s="57"/>
    </row>
    <row r="217" spans="1:10" s="51" customFormat="1" ht="15.75">
      <c r="D217" s="58"/>
      <c r="E217" s="58"/>
      <c r="F217" s="54"/>
      <c r="G217" s="53"/>
      <c r="H217" s="54"/>
      <c r="I217" s="54"/>
      <c r="J217" s="54"/>
    </row>
    <row r="218" spans="1:10" s="51" customFormat="1" ht="15.75">
      <c r="D218" s="58"/>
      <c r="E218" s="58"/>
      <c r="F218" s="53"/>
      <c r="G218" s="53"/>
      <c r="H218" s="53"/>
      <c r="I218" s="53"/>
      <c r="J218" s="59"/>
    </row>
    <row r="219" spans="1:10" s="51" customFormat="1" ht="15.75">
      <c r="D219" s="58"/>
      <c r="E219" s="58"/>
      <c r="F219" s="53"/>
      <c r="G219" s="53"/>
      <c r="H219" s="53"/>
      <c r="I219" s="53"/>
      <c r="J219" s="59"/>
    </row>
    <row r="220" spans="1:10" s="51" customFormat="1" ht="15.75">
      <c r="D220" s="58"/>
      <c r="E220" s="58"/>
      <c r="F220" s="53"/>
      <c r="G220" s="53"/>
      <c r="H220" s="53"/>
      <c r="I220" s="53"/>
      <c r="J220" s="59"/>
    </row>
    <row r="221" spans="1:10" s="51" customFormat="1" ht="15.75">
      <c r="D221" s="58"/>
      <c r="E221" s="58"/>
      <c r="F221" s="53"/>
      <c r="G221" s="53"/>
      <c r="H221" s="53"/>
      <c r="I221" s="53"/>
      <c r="J221" s="59"/>
    </row>
    <row r="222" spans="1:10" s="49" customFormat="1" ht="15.75">
      <c r="A222" s="51"/>
      <c r="B222" s="51"/>
      <c r="C222" s="51"/>
      <c r="D222" s="64"/>
      <c r="E222" s="58"/>
      <c r="F222" s="53"/>
      <c r="G222" s="48"/>
      <c r="H222" s="46"/>
      <c r="I222" s="48"/>
      <c r="J222" s="48"/>
    </row>
    <row r="223" spans="1:10" s="49" customFormat="1" ht="15.75" customHeight="1">
      <c r="A223" s="46"/>
      <c r="B223" s="46"/>
      <c r="C223" s="46"/>
      <c r="D223" s="68"/>
      <c r="E223" s="68"/>
      <c r="F223" s="46"/>
      <c r="G223" s="48"/>
      <c r="H223" s="48"/>
      <c r="I223" s="48"/>
      <c r="J223" s="48"/>
    </row>
    <row r="224" spans="1:10" s="46" customFormat="1" ht="15.75" customHeight="1">
      <c r="D224" s="68"/>
      <c r="E224" s="72"/>
      <c r="F224" s="69"/>
      <c r="G224" s="48"/>
      <c r="H224" s="48"/>
      <c r="I224" s="48"/>
      <c r="J224" s="48"/>
    </row>
    <row r="225" spans="1:11" s="46" customFormat="1" ht="15.75" customHeight="1">
      <c r="C225" s="69"/>
      <c r="D225" s="68"/>
      <c r="E225" s="68"/>
      <c r="F225" s="69"/>
      <c r="G225" s="48"/>
      <c r="H225" s="48"/>
      <c r="I225" s="48"/>
      <c r="J225" s="48"/>
    </row>
    <row r="226" spans="1:11" s="46" customFormat="1" ht="16.5" customHeight="1">
      <c r="G226" s="48"/>
      <c r="H226" s="48"/>
      <c r="I226" s="48"/>
      <c r="J226" s="48"/>
    </row>
    <row r="227" spans="1:11" s="46" customFormat="1" ht="16.5" customHeight="1">
      <c r="D227" s="68"/>
      <c r="E227" s="68"/>
      <c r="F227" s="69"/>
      <c r="G227" s="48"/>
      <c r="H227" s="48"/>
      <c r="I227" s="48"/>
      <c r="J227" s="48"/>
    </row>
    <row r="228" spans="1:11" s="18" customFormat="1">
      <c r="A228" s="46"/>
      <c r="B228" s="46"/>
      <c r="C228" s="46"/>
      <c r="D228" s="46"/>
      <c r="E228" s="46"/>
      <c r="F228" s="46"/>
    </row>
    <row r="229" spans="1:11" s="18" customFormat="1"/>
    <row r="230" spans="1:11" s="18" customFormat="1"/>
    <row r="231" spans="1:11" s="18" customFormat="1"/>
    <row r="232" spans="1:11" s="18" customFormat="1">
      <c r="G232" s="73"/>
      <c r="H232" s="28"/>
      <c r="I232" s="28"/>
      <c r="J232" s="28"/>
      <c r="K232" s="28"/>
    </row>
    <row r="233" spans="1:11" s="18" customFormat="1">
      <c r="A233" s="73"/>
      <c r="B233" s="74"/>
      <c r="C233" s="73"/>
      <c r="D233" s="73"/>
      <c r="E233" s="73"/>
      <c r="F233" s="73"/>
    </row>
    <row r="234" spans="1:11" s="18" customFormat="1"/>
    <row r="235" spans="1:11" s="18" customFormat="1"/>
    <row r="236" spans="1:11" s="18" customFormat="1"/>
    <row r="237" spans="1:11" s="18" customFormat="1"/>
    <row r="238" spans="1:11" s="18" customFormat="1"/>
    <row r="239" spans="1:11" s="18" customFormat="1"/>
    <row r="240" spans="1:11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pans="1:6" s="18" customFormat="1"/>
    <row r="322" spans="1:6" s="18" customFormat="1"/>
    <row r="323" spans="1:6" s="18" customFormat="1"/>
    <row r="324" spans="1:6" s="18" customFormat="1"/>
    <row r="325" spans="1:6" s="18" customFormat="1"/>
    <row r="326" spans="1:6" s="18" customFormat="1"/>
    <row r="327" spans="1:6">
      <c r="A327" s="18"/>
      <c r="B327" s="18"/>
      <c r="C327" s="18"/>
      <c r="D327" s="18"/>
      <c r="E327" s="18"/>
      <c r="F327" s="18"/>
    </row>
    <row r="612" spans="1:10" s="18" customFormat="1" ht="16.5" customHeight="1">
      <c r="A612" s="19"/>
      <c r="B612" s="19"/>
      <c r="C612" s="19"/>
      <c r="D612" s="19"/>
      <c r="E612" s="19"/>
      <c r="F612" s="19"/>
      <c r="G612" s="75"/>
      <c r="H612" s="75"/>
      <c r="I612" s="75"/>
      <c r="J612" s="69"/>
    </row>
    <row r="613" spans="1:10" s="18" customFormat="1" ht="16.5" customHeight="1">
      <c r="A613" s="46"/>
      <c r="B613" s="46"/>
      <c r="C613" s="46"/>
      <c r="D613" s="68"/>
      <c r="E613" s="68"/>
      <c r="F613" s="75"/>
      <c r="G613" s="75"/>
      <c r="H613" s="75"/>
      <c r="I613" s="75"/>
      <c r="J613" s="48"/>
    </row>
    <row r="614" spans="1:10" s="78" customFormat="1">
      <c r="A614" s="46"/>
      <c r="B614" s="46"/>
      <c r="C614" s="46"/>
      <c r="D614" s="68"/>
      <c r="E614" s="68"/>
      <c r="F614" s="75"/>
      <c r="G614" s="75"/>
      <c r="H614" s="75"/>
      <c r="I614" s="75"/>
      <c r="J614" s="77"/>
    </row>
    <row r="615" spans="1:10" s="18" customFormat="1">
      <c r="A615" s="46"/>
      <c r="B615" s="46"/>
      <c r="C615" s="46"/>
      <c r="D615" s="76"/>
      <c r="E615" s="72"/>
      <c r="F615" s="75"/>
      <c r="G615" s="75"/>
      <c r="H615" s="75"/>
      <c r="I615" s="75"/>
      <c r="J615" s="69"/>
    </row>
    <row r="616" spans="1:10" s="18" customFormat="1">
      <c r="A616" s="46"/>
      <c r="B616" s="46"/>
      <c r="C616" s="46"/>
      <c r="D616" s="76"/>
      <c r="E616" s="72"/>
      <c r="F616" s="75"/>
      <c r="G616" s="75"/>
      <c r="H616" s="75"/>
      <c r="I616" s="75"/>
      <c r="J616" s="69"/>
    </row>
    <row r="617" spans="1:10" s="18" customFormat="1">
      <c r="A617" s="46"/>
      <c r="B617" s="46"/>
      <c r="C617" s="46"/>
      <c r="D617" s="68"/>
      <c r="E617" s="68"/>
      <c r="F617" s="75"/>
      <c r="G617" s="75"/>
      <c r="H617" s="75"/>
      <c r="I617" s="75"/>
      <c r="J617" s="75"/>
    </row>
    <row r="618" spans="1:10" s="18" customFormat="1">
      <c r="A618" s="46"/>
      <c r="B618" s="46"/>
      <c r="C618" s="46"/>
      <c r="D618" s="68"/>
      <c r="E618" s="68"/>
      <c r="F618" s="75"/>
      <c r="G618" s="75"/>
      <c r="H618" s="75"/>
      <c r="I618" s="75"/>
      <c r="J618" s="75"/>
    </row>
    <row r="619" spans="1:10" s="18" customFormat="1">
      <c r="A619" s="46"/>
      <c r="B619" s="79"/>
      <c r="C619" s="46"/>
      <c r="D619" s="68"/>
      <c r="E619" s="68"/>
      <c r="F619" s="75"/>
      <c r="G619" s="46"/>
      <c r="H619" s="75"/>
      <c r="I619" s="75"/>
      <c r="J619" s="77"/>
    </row>
    <row r="620" spans="1:10" s="18" customFormat="1">
      <c r="A620" s="46"/>
      <c r="B620" s="46"/>
      <c r="C620" s="46"/>
      <c r="D620" s="68"/>
      <c r="E620" s="68"/>
      <c r="F620" s="69"/>
      <c r="G620" s="75"/>
      <c r="H620" s="69"/>
      <c r="I620" s="46"/>
      <c r="J620" s="69"/>
    </row>
    <row r="621" spans="1:10" s="18" customFormat="1">
      <c r="A621" s="46"/>
      <c r="B621" s="46"/>
      <c r="C621" s="46"/>
      <c r="D621" s="68"/>
      <c r="E621" s="68"/>
      <c r="F621" s="75"/>
      <c r="G621" s="75"/>
      <c r="H621" s="75"/>
      <c r="I621" s="75"/>
      <c r="J621" s="48"/>
    </row>
    <row r="622" spans="1:10" s="18" customFormat="1">
      <c r="A622" s="46"/>
      <c r="B622" s="46"/>
      <c r="C622" s="46"/>
      <c r="D622" s="68"/>
      <c r="E622" s="68"/>
      <c r="F622" s="75"/>
      <c r="G622" s="75"/>
      <c r="H622" s="75"/>
      <c r="I622" s="75"/>
      <c r="J622" s="48"/>
    </row>
    <row r="623" spans="1:10" s="18" customFormat="1">
      <c r="A623" s="46"/>
      <c r="B623" s="46"/>
      <c r="C623" s="46"/>
      <c r="D623" s="68"/>
      <c r="E623" s="68"/>
      <c r="F623" s="75"/>
      <c r="G623" s="75"/>
      <c r="H623" s="75"/>
      <c r="I623" s="75"/>
      <c r="J623" s="69"/>
    </row>
    <row r="624" spans="1:10" s="18" customFormat="1">
      <c r="A624" s="46"/>
      <c r="B624" s="46"/>
      <c r="C624" s="46"/>
      <c r="D624" s="72"/>
      <c r="E624" s="68"/>
      <c r="F624" s="75"/>
      <c r="G624" s="75"/>
      <c r="H624" s="75"/>
      <c r="I624" s="75"/>
      <c r="J624" s="77"/>
    </row>
    <row r="625" spans="1:10" s="18" customFormat="1">
      <c r="A625" s="46"/>
      <c r="B625" s="46"/>
      <c r="C625" s="46"/>
      <c r="D625" s="72"/>
      <c r="E625" s="68"/>
      <c r="F625" s="75"/>
      <c r="G625" s="75"/>
      <c r="H625" s="75"/>
      <c r="I625" s="75"/>
      <c r="J625" s="69"/>
    </row>
    <row r="626" spans="1:10" s="18" customFormat="1">
      <c r="A626" s="46"/>
      <c r="B626" s="46"/>
      <c r="C626" s="46"/>
      <c r="D626" s="72"/>
      <c r="E626" s="68"/>
      <c r="F626" s="75"/>
      <c r="G626" s="75"/>
      <c r="H626" s="75"/>
      <c r="I626" s="75"/>
      <c r="J626" s="48"/>
    </row>
    <row r="627" spans="1:10" s="18" customFormat="1">
      <c r="A627" s="46"/>
      <c r="B627" s="46"/>
      <c r="C627" s="46"/>
      <c r="D627" s="68"/>
      <c r="E627" s="68"/>
      <c r="F627" s="75"/>
      <c r="G627" s="75"/>
      <c r="H627" s="75"/>
      <c r="I627" s="75"/>
      <c r="J627" s="77"/>
    </row>
    <row r="628" spans="1:10" s="18" customFormat="1">
      <c r="A628" s="46"/>
      <c r="B628" s="46"/>
      <c r="C628" s="46"/>
      <c r="D628" s="76"/>
      <c r="E628" s="72"/>
      <c r="F628" s="75"/>
      <c r="G628" s="75"/>
      <c r="H628" s="75"/>
      <c r="I628" s="75"/>
      <c r="J628" s="69"/>
    </row>
    <row r="629" spans="1:10" s="18" customFormat="1">
      <c r="A629" s="46"/>
      <c r="B629" s="46"/>
      <c r="C629" s="46"/>
      <c r="D629" s="76"/>
      <c r="E629" s="72"/>
      <c r="F629" s="75"/>
      <c r="G629" s="75"/>
      <c r="H629" s="75"/>
      <c r="I629" s="75"/>
      <c r="J629" s="69"/>
    </row>
    <row r="630" spans="1:10" s="46" customFormat="1" ht="15.75">
      <c r="D630" s="68"/>
      <c r="E630" s="68"/>
      <c r="F630" s="75"/>
      <c r="G630" s="75"/>
      <c r="H630" s="75"/>
      <c r="I630" s="75"/>
      <c r="J630" s="75"/>
    </row>
    <row r="631" spans="1:10" s="46" customFormat="1" ht="15.75">
      <c r="F631" s="75"/>
      <c r="G631" s="75"/>
      <c r="H631" s="75"/>
      <c r="I631" s="75"/>
      <c r="J631" s="75"/>
    </row>
    <row r="632" spans="1:10" s="46" customFormat="1" ht="15.75">
      <c r="B632" s="79"/>
      <c r="C632" s="80"/>
      <c r="D632" s="68"/>
      <c r="E632" s="68"/>
      <c r="F632" s="75"/>
      <c r="H632" s="75"/>
      <c r="I632" s="75"/>
      <c r="J632" s="77"/>
    </row>
    <row r="633" spans="1:10" s="46" customFormat="1" ht="15.75">
      <c r="D633" s="68"/>
      <c r="E633" s="68"/>
      <c r="F633" s="69"/>
      <c r="G633" s="75"/>
      <c r="H633" s="69"/>
      <c r="J633" s="69"/>
    </row>
    <row r="634" spans="1:10" s="46" customFormat="1" ht="15.75">
      <c r="D634" s="68"/>
      <c r="E634" s="68"/>
      <c r="F634" s="75"/>
      <c r="G634" s="48"/>
      <c r="H634" s="75"/>
      <c r="I634" s="75"/>
      <c r="J634" s="48"/>
    </row>
    <row r="635" spans="1:10" s="18" customFormat="1">
      <c r="A635" s="46"/>
      <c r="B635" s="46"/>
      <c r="C635" s="46"/>
      <c r="D635" s="68"/>
      <c r="E635" s="68"/>
      <c r="F635" s="69"/>
      <c r="G635" s="17"/>
      <c r="H635" s="17"/>
      <c r="I635" s="17"/>
      <c r="J635" s="17"/>
    </row>
    <row r="636" spans="1:10" s="46" customFormat="1" ht="15.75">
      <c r="A636" s="17"/>
      <c r="B636" s="17"/>
      <c r="C636" s="17"/>
      <c r="D636" s="17"/>
      <c r="E636" s="17"/>
      <c r="F636" s="17"/>
      <c r="G636" s="48"/>
      <c r="H636" s="75"/>
      <c r="I636" s="75"/>
      <c r="J636" s="48"/>
    </row>
    <row r="637" spans="1:10" s="46" customFormat="1" ht="15.75">
      <c r="D637" s="68"/>
      <c r="E637" s="68"/>
      <c r="F637" s="69"/>
      <c r="G637" s="48"/>
      <c r="H637" s="75"/>
      <c r="I637" s="75"/>
      <c r="J637" s="69"/>
    </row>
    <row r="638" spans="1:10" s="46" customFormat="1" ht="15.75">
      <c r="D638" s="68"/>
      <c r="E638" s="68"/>
      <c r="F638" s="69"/>
      <c r="H638" s="75"/>
      <c r="I638" s="75"/>
      <c r="J638" s="77"/>
    </row>
    <row r="639" spans="1:10" s="46" customFormat="1" ht="15.75">
      <c r="D639" s="68"/>
      <c r="E639" s="68"/>
      <c r="F639" s="69"/>
      <c r="G639" s="75"/>
      <c r="H639" s="75"/>
      <c r="I639" s="75"/>
      <c r="J639" s="75"/>
    </row>
    <row r="640" spans="1:10" s="46" customFormat="1" ht="15.75">
      <c r="B640" s="79"/>
      <c r="C640" s="80"/>
      <c r="D640" s="68"/>
      <c r="E640" s="68"/>
      <c r="F640" s="75"/>
      <c r="H640" s="75"/>
      <c r="I640" s="75"/>
      <c r="J640" s="77"/>
    </row>
    <row r="641" spans="1:10" s="46" customFormat="1" ht="15.75">
      <c r="D641" s="68"/>
      <c r="E641" s="68"/>
      <c r="F641" s="69"/>
      <c r="G641" s="75"/>
      <c r="H641" s="69"/>
      <c r="J641" s="69"/>
    </row>
    <row r="642" spans="1:10" s="46" customFormat="1" ht="15.75">
      <c r="D642" s="68"/>
      <c r="E642" s="68"/>
      <c r="F642" s="75"/>
      <c r="G642" s="48"/>
      <c r="H642" s="75"/>
      <c r="I642" s="75"/>
      <c r="J642" s="48"/>
    </row>
    <row r="643" spans="1:10" s="46" customFormat="1" ht="15.75">
      <c r="D643" s="68"/>
      <c r="E643" s="68"/>
      <c r="F643" s="69"/>
      <c r="G643" s="48"/>
      <c r="H643" s="75"/>
      <c r="I643" s="75"/>
      <c r="J643" s="48"/>
    </row>
    <row r="644" spans="1:10" s="46" customFormat="1" ht="15.75">
      <c r="D644" s="68"/>
      <c r="E644" s="68"/>
      <c r="F644" s="69"/>
      <c r="G644" s="48"/>
      <c r="H644" s="75"/>
      <c r="I644" s="75"/>
      <c r="J644" s="69"/>
    </row>
    <row r="645" spans="1:10" s="46" customFormat="1" ht="15.75">
      <c r="D645" s="68"/>
      <c r="E645" s="68"/>
      <c r="F645" s="69"/>
      <c r="H645" s="75"/>
      <c r="I645" s="75"/>
      <c r="J645" s="77"/>
    </row>
    <row r="646" spans="1:10" s="46" customFormat="1" ht="15.75">
      <c r="D646" s="68"/>
      <c r="E646" s="68"/>
      <c r="F646" s="69"/>
      <c r="G646" s="75"/>
      <c r="H646" s="75"/>
      <c r="I646" s="75"/>
      <c r="J646" s="75"/>
    </row>
    <row r="647" spans="1:10" s="46" customFormat="1" ht="15.75">
      <c r="B647" s="79"/>
      <c r="C647" s="80"/>
      <c r="D647" s="68"/>
      <c r="E647" s="68"/>
      <c r="F647" s="75"/>
      <c r="H647" s="75"/>
      <c r="I647" s="75"/>
      <c r="J647" s="77"/>
    </row>
    <row r="648" spans="1:10" s="46" customFormat="1" ht="15.75">
      <c r="D648" s="68"/>
      <c r="E648" s="68"/>
      <c r="F648" s="69"/>
      <c r="G648" s="75"/>
      <c r="H648" s="69"/>
      <c r="J648" s="69"/>
    </row>
    <row r="649" spans="1:10" s="46" customFormat="1" ht="15.75">
      <c r="D649" s="68"/>
      <c r="E649" s="68"/>
      <c r="F649" s="75"/>
      <c r="G649" s="48"/>
      <c r="H649" s="75"/>
      <c r="I649" s="75"/>
      <c r="J649" s="48"/>
    </row>
    <row r="650" spans="1:10" s="46" customFormat="1" ht="15.75">
      <c r="D650" s="68"/>
      <c r="E650" s="68"/>
      <c r="F650" s="69"/>
      <c r="G650" s="48"/>
      <c r="H650" s="75"/>
      <c r="I650" s="75"/>
      <c r="J650" s="48"/>
    </row>
    <row r="651" spans="1:10" s="46" customFormat="1" ht="15.75">
      <c r="D651" s="68"/>
      <c r="E651" s="68"/>
      <c r="F651" s="69"/>
      <c r="G651" s="48"/>
      <c r="H651" s="75"/>
      <c r="I651" s="75"/>
      <c r="J651" s="69"/>
    </row>
    <row r="652" spans="1:10" s="46" customFormat="1" ht="15.75">
      <c r="D652" s="68"/>
      <c r="E652" s="68"/>
      <c r="F652" s="69"/>
      <c r="H652" s="75"/>
      <c r="I652" s="75"/>
      <c r="J652" s="77"/>
    </row>
    <row r="653" spans="1:10" s="18" customFormat="1">
      <c r="A653" s="46"/>
      <c r="B653" s="46"/>
      <c r="C653" s="46"/>
      <c r="D653" s="68"/>
      <c r="E653" s="68"/>
      <c r="F653" s="69"/>
      <c r="G653" s="81"/>
      <c r="H653" s="75"/>
      <c r="I653" s="81"/>
      <c r="J653" s="81"/>
    </row>
    <row r="654" spans="1:10" s="18" customFormat="1">
      <c r="A654" s="46"/>
      <c r="B654" s="46"/>
      <c r="C654" s="46"/>
      <c r="D654" s="68"/>
      <c r="E654" s="68"/>
      <c r="F654" s="69"/>
      <c r="G654" s="75"/>
      <c r="H654" s="75"/>
      <c r="I654" s="75"/>
      <c r="J654" s="75"/>
    </row>
    <row r="655" spans="1:10" s="18" customFormat="1">
      <c r="A655" s="46"/>
      <c r="B655" s="46"/>
      <c r="C655" s="46"/>
      <c r="D655" s="68"/>
      <c r="E655" s="68"/>
      <c r="F655" s="69"/>
      <c r="G655" s="75"/>
      <c r="H655" s="75"/>
      <c r="I655" s="75"/>
      <c r="J655" s="75"/>
    </row>
    <row r="656" spans="1:10" s="18" customFormat="1">
      <c r="A656" s="46"/>
      <c r="B656" s="46"/>
      <c r="C656" s="46"/>
      <c r="D656" s="68"/>
      <c r="E656" s="68"/>
      <c r="F656" s="69"/>
      <c r="G656" s="75"/>
      <c r="H656" s="75"/>
      <c r="I656" s="75"/>
      <c r="J656" s="75"/>
    </row>
    <row r="657" spans="1:10" s="18" customFormat="1">
      <c r="A657" s="46"/>
      <c r="B657" s="46"/>
      <c r="C657" s="46"/>
      <c r="D657" s="68"/>
      <c r="E657" s="68"/>
      <c r="F657" s="69"/>
      <c r="G657" s="75"/>
      <c r="H657" s="75"/>
      <c r="I657" s="75"/>
      <c r="J657" s="75"/>
    </row>
    <row r="658" spans="1:10" s="18" customFormat="1">
      <c r="A658" s="46"/>
      <c r="B658" s="46"/>
      <c r="C658" s="46"/>
      <c r="D658" s="46"/>
      <c r="E658" s="46"/>
      <c r="F658" s="75"/>
      <c r="G658" s="46"/>
      <c r="H658" s="75"/>
      <c r="I658" s="75"/>
      <c r="J658" s="77"/>
    </row>
    <row r="659" spans="1:10" s="18" customFormat="1">
      <c r="A659" s="46"/>
      <c r="B659" s="46"/>
      <c r="C659" s="46"/>
      <c r="D659" s="68"/>
      <c r="E659" s="68"/>
      <c r="F659" s="69"/>
      <c r="G659" s="75"/>
      <c r="H659" s="69"/>
      <c r="I659" s="46"/>
      <c r="J659" s="69"/>
    </row>
    <row r="660" spans="1:10" s="18" customFormat="1">
      <c r="A660" s="46"/>
      <c r="B660" s="46"/>
      <c r="C660" s="46"/>
      <c r="D660" s="68"/>
      <c r="E660" s="68"/>
      <c r="F660" s="75"/>
      <c r="G660" s="75"/>
      <c r="H660" s="75"/>
      <c r="I660" s="75"/>
      <c r="J660" s="48"/>
    </row>
    <row r="661" spans="1:10" s="18" customFormat="1">
      <c r="A661" s="46"/>
      <c r="B661" s="46"/>
      <c r="C661" s="46"/>
      <c r="D661" s="46"/>
      <c r="E661" s="68"/>
      <c r="F661" s="75"/>
      <c r="G661" s="75"/>
      <c r="H661" s="75"/>
      <c r="I661" s="75"/>
      <c r="J661" s="48"/>
    </row>
    <row r="662" spans="1:10" s="18" customFormat="1">
      <c r="A662" s="46"/>
      <c r="B662" s="46"/>
      <c r="C662" s="46"/>
      <c r="D662" s="46"/>
      <c r="E662" s="68"/>
      <c r="F662" s="75"/>
      <c r="G662" s="75"/>
      <c r="H662" s="75"/>
      <c r="I662" s="75"/>
      <c r="J662" s="69"/>
    </row>
    <row r="663" spans="1:10" s="18" customFormat="1">
      <c r="A663" s="46"/>
      <c r="B663" s="46"/>
      <c r="C663" s="46"/>
      <c r="D663" s="69"/>
      <c r="E663" s="68"/>
      <c r="F663" s="75"/>
      <c r="G663" s="75"/>
      <c r="H663" s="75"/>
      <c r="I663" s="75"/>
      <c r="J663" s="77"/>
    </row>
    <row r="664" spans="1:10" s="18" customFormat="1">
      <c r="A664" s="46"/>
      <c r="B664" s="46"/>
      <c r="C664" s="46"/>
      <c r="D664" s="46"/>
      <c r="E664" s="68"/>
      <c r="F664" s="75"/>
      <c r="G664" s="75"/>
      <c r="H664" s="75"/>
      <c r="I664" s="75"/>
      <c r="J664" s="69"/>
    </row>
    <row r="665" spans="1:10" s="18" customFormat="1">
      <c r="A665" s="46"/>
      <c r="B665" s="46"/>
      <c r="C665" s="46"/>
      <c r="D665" s="68"/>
      <c r="E665" s="68"/>
      <c r="F665" s="75"/>
      <c r="G665" s="75"/>
      <c r="H665" s="75"/>
      <c r="I665" s="75"/>
      <c r="J665" s="48"/>
    </row>
    <row r="666" spans="1:10" s="18" customFormat="1">
      <c r="A666" s="46"/>
      <c r="B666" s="46"/>
      <c r="C666" s="46"/>
      <c r="D666" s="68"/>
      <c r="E666" s="68"/>
      <c r="F666" s="75"/>
      <c r="G666" s="75"/>
      <c r="H666" s="75"/>
      <c r="I666" s="75"/>
      <c r="J666" s="75"/>
    </row>
    <row r="667" spans="1:10" s="18" customFormat="1">
      <c r="A667" s="46"/>
      <c r="B667" s="46"/>
      <c r="C667" s="46"/>
      <c r="D667" s="68"/>
      <c r="E667" s="68"/>
      <c r="F667" s="69"/>
      <c r="G667" s="17"/>
      <c r="H667" s="17"/>
      <c r="I667" s="17"/>
      <c r="J667" s="17"/>
    </row>
    <row r="668" spans="1:10" s="18" customFormat="1">
      <c r="A668" s="17"/>
      <c r="B668" s="17"/>
      <c r="C668" s="17"/>
      <c r="D668" s="17"/>
      <c r="E668" s="17"/>
      <c r="F668" s="17"/>
      <c r="G668" s="83"/>
      <c r="H668" s="75"/>
      <c r="I668" s="75"/>
      <c r="J668" s="69"/>
    </row>
    <row r="669" spans="1:10" s="18" customFormat="1">
      <c r="A669" s="46"/>
      <c r="B669" s="79"/>
      <c r="C669" s="46"/>
      <c r="D669" s="68"/>
      <c r="E669" s="82"/>
      <c r="F669" s="83"/>
      <c r="G669" s="46"/>
      <c r="H669" s="75"/>
      <c r="I669" s="75"/>
      <c r="J669" s="77"/>
    </row>
    <row r="670" spans="1:10" s="18" customFormat="1">
      <c r="A670" s="46"/>
      <c r="B670" s="46"/>
      <c r="C670" s="46"/>
      <c r="D670" s="68"/>
      <c r="E670" s="68"/>
      <c r="F670" s="69"/>
      <c r="G670" s="75"/>
      <c r="H670" s="69"/>
      <c r="I670" s="46"/>
      <c r="J670" s="69"/>
    </row>
    <row r="671" spans="1:10" s="18" customFormat="1">
      <c r="A671" s="46"/>
      <c r="B671" s="46"/>
      <c r="C671" s="46"/>
      <c r="D671" s="72"/>
      <c r="E671" s="68"/>
      <c r="F671" s="75"/>
      <c r="G671" s="75"/>
      <c r="H671" s="75"/>
      <c r="I671" s="75"/>
      <c r="J671" s="77"/>
    </row>
    <row r="672" spans="1:10" s="18" customFormat="1">
      <c r="A672" s="46"/>
      <c r="B672" s="46"/>
      <c r="C672" s="46"/>
      <c r="D672" s="46"/>
      <c r="E672" s="68"/>
      <c r="F672" s="75"/>
      <c r="G672" s="75"/>
      <c r="H672" s="75"/>
      <c r="I672" s="75"/>
      <c r="J672" s="69"/>
    </row>
    <row r="673" spans="1:10" s="18" customFormat="1">
      <c r="A673" s="46"/>
      <c r="B673" s="46"/>
      <c r="C673" s="46"/>
      <c r="D673" s="68"/>
      <c r="E673" s="68"/>
      <c r="F673" s="75"/>
      <c r="G673" s="75"/>
      <c r="H673" s="75"/>
      <c r="I673" s="75"/>
      <c r="J673" s="69"/>
    </row>
    <row r="674" spans="1:10" s="18" customFormat="1">
      <c r="A674" s="46"/>
      <c r="B674" s="46"/>
      <c r="C674" s="46"/>
      <c r="D674" s="68"/>
      <c r="E674" s="68"/>
      <c r="F674" s="75"/>
      <c r="G674" s="75"/>
      <c r="H674" s="75"/>
      <c r="I674" s="75"/>
      <c r="J674" s="69"/>
    </row>
    <row r="675" spans="1:10" s="18" customFormat="1">
      <c r="A675" s="46"/>
      <c r="B675" s="46"/>
      <c r="C675" s="46"/>
      <c r="D675" s="68"/>
      <c r="E675" s="68"/>
      <c r="F675" s="75"/>
      <c r="G675" s="75"/>
      <c r="H675" s="75"/>
      <c r="I675" s="75"/>
      <c r="J675" s="69"/>
    </row>
    <row r="676" spans="1:10" s="18" customFormat="1">
      <c r="A676" s="46"/>
      <c r="B676" s="46"/>
      <c r="C676" s="46"/>
      <c r="D676" s="69"/>
      <c r="E676" s="68"/>
      <c r="F676" s="75"/>
      <c r="G676" s="75"/>
      <c r="H676" s="75"/>
      <c r="I676" s="75"/>
      <c r="J676" s="69"/>
    </row>
    <row r="677" spans="1:10" s="18" customFormat="1">
      <c r="A677" s="46"/>
      <c r="B677" s="46"/>
      <c r="C677" s="46"/>
      <c r="D677" s="68"/>
      <c r="E677" s="68"/>
      <c r="F677" s="75"/>
      <c r="G677" s="75"/>
      <c r="H677" s="75"/>
      <c r="I677" s="75"/>
      <c r="J677" s="69"/>
    </row>
    <row r="678" spans="1:10" s="18" customFormat="1">
      <c r="A678" s="46"/>
      <c r="B678" s="46"/>
      <c r="C678" s="46"/>
      <c r="D678" s="72"/>
      <c r="E678" s="68"/>
      <c r="F678" s="75"/>
      <c r="G678" s="83"/>
      <c r="H678" s="75"/>
      <c r="I678" s="75"/>
      <c r="J678" s="69"/>
    </row>
    <row r="679" spans="1:10" s="18" customFormat="1">
      <c r="A679" s="46"/>
      <c r="B679" s="46"/>
      <c r="C679" s="46"/>
      <c r="D679" s="68"/>
      <c r="E679" s="68"/>
      <c r="F679" s="83"/>
      <c r="G679" s="75"/>
      <c r="H679" s="75"/>
      <c r="I679" s="75"/>
      <c r="J679" s="75"/>
    </row>
    <row r="680" spans="1:10" s="18" customFormat="1">
      <c r="A680" s="46"/>
      <c r="B680" s="79"/>
      <c r="C680" s="46"/>
      <c r="D680" s="68"/>
      <c r="E680" s="72"/>
      <c r="F680" s="69"/>
      <c r="G680" s="46"/>
      <c r="H680" s="75"/>
      <c r="I680" s="75"/>
      <c r="J680" s="69"/>
    </row>
    <row r="681" spans="1:10" s="18" customFormat="1">
      <c r="A681" s="46"/>
      <c r="B681" s="46"/>
      <c r="C681" s="46"/>
      <c r="D681" s="68"/>
      <c r="E681" s="68"/>
      <c r="F681" s="69"/>
      <c r="G681" s="75"/>
      <c r="H681" s="69"/>
      <c r="I681" s="46"/>
      <c r="J681" s="69"/>
    </row>
    <row r="682" spans="1:10" s="46" customFormat="1" ht="15.75">
      <c r="D682" s="68"/>
      <c r="E682" s="68"/>
      <c r="F682" s="75"/>
      <c r="G682" s="75"/>
      <c r="H682" s="75"/>
      <c r="I682" s="75"/>
      <c r="J682" s="69"/>
    </row>
    <row r="683" spans="1:10" s="18" customFormat="1">
      <c r="A683" s="46"/>
      <c r="B683" s="46"/>
      <c r="C683" s="46"/>
      <c r="D683" s="76"/>
      <c r="E683" s="72"/>
      <c r="F683" s="75"/>
      <c r="G683" s="75"/>
      <c r="H683" s="75"/>
      <c r="I683" s="75"/>
      <c r="J683" s="69"/>
    </row>
    <row r="684" spans="1:10" s="18" customFormat="1">
      <c r="A684" s="46"/>
      <c r="B684" s="46"/>
      <c r="C684" s="46"/>
      <c r="D684" s="68"/>
      <c r="E684" s="68"/>
      <c r="F684" s="69"/>
      <c r="G684" s="75"/>
      <c r="H684" s="75"/>
      <c r="I684" s="75"/>
      <c r="J684" s="75"/>
    </row>
    <row r="685" spans="1:10" s="46" customFormat="1" ht="15.75">
      <c r="D685" s="68"/>
      <c r="E685" s="68"/>
      <c r="F685" s="69"/>
      <c r="H685" s="75"/>
      <c r="J685" s="48"/>
    </row>
    <row r="686" spans="1:10" s="46" customFormat="1" ht="15.75">
      <c r="B686" s="79"/>
      <c r="D686" s="68"/>
      <c r="E686" s="68"/>
      <c r="F686" s="69"/>
      <c r="G686" s="75"/>
      <c r="H686" s="75"/>
      <c r="I686" s="75"/>
      <c r="J686" s="75"/>
    </row>
    <row r="687" spans="1:10" s="18" customFormat="1">
      <c r="A687" s="46"/>
      <c r="B687" s="46"/>
      <c r="C687" s="46"/>
      <c r="D687" s="68"/>
      <c r="E687" s="68"/>
      <c r="F687" s="69"/>
      <c r="G687" s="81"/>
      <c r="H687" s="75"/>
      <c r="I687" s="81"/>
      <c r="J687" s="81"/>
    </row>
    <row r="688" spans="1:10" s="18" customFormat="1">
      <c r="A688" s="46"/>
      <c r="B688" s="46"/>
      <c r="C688" s="46"/>
      <c r="D688" s="68"/>
      <c r="E688" s="68"/>
      <c r="F688" s="69"/>
      <c r="G688" s="75"/>
      <c r="H688" s="75"/>
      <c r="I688" s="75"/>
      <c r="J688" s="75"/>
    </row>
    <row r="689" spans="1:10" s="18" customFormat="1">
      <c r="A689" s="46"/>
      <c r="B689" s="46"/>
      <c r="C689" s="46"/>
      <c r="D689" s="68"/>
      <c r="E689" s="68"/>
      <c r="F689" s="69"/>
      <c r="G689" s="75"/>
      <c r="H689" s="75"/>
      <c r="I689" s="75"/>
      <c r="J689" s="75"/>
    </row>
    <row r="690" spans="1:10" s="18" customFormat="1">
      <c r="A690" s="46"/>
      <c r="B690" s="46"/>
      <c r="C690" s="46"/>
      <c r="D690" s="68"/>
      <c r="E690" s="68"/>
      <c r="F690" s="69"/>
      <c r="G690" s="75"/>
      <c r="H690" s="75"/>
      <c r="I690" s="75"/>
      <c r="J690" s="75"/>
    </row>
    <row r="691" spans="1:10" s="46" customFormat="1" ht="15.75">
      <c r="D691" s="68"/>
      <c r="E691" s="68"/>
      <c r="F691" s="69"/>
      <c r="H691" s="75"/>
      <c r="J691" s="48"/>
    </row>
    <row r="692" spans="1:10" s="46" customFormat="1" ht="15.75">
      <c r="D692" s="68"/>
      <c r="E692" s="68"/>
      <c r="F692" s="69"/>
      <c r="G692" s="75"/>
      <c r="H692" s="75"/>
      <c r="I692" s="75"/>
      <c r="J692" s="75"/>
    </row>
    <row r="693" spans="1:10" s="46" customFormat="1" ht="15.75">
      <c r="D693" s="68"/>
      <c r="E693" s="68"/>
      <c r="F693" s="69"/>
      <c r="H693" s="75"/>
      <c r="J693" s="48"/>
    </row>
    <row r="694" spans="1:10" s="46" customFormat="1" ht="15.75">
      <c r="D694" s="68"/>
      <c r="E694" s="68"/>
      <c r="F694" s="69"/>
      <c r="G694" s="75"/>
      <c r="H694" s="75"/>
      <c r="I694" s="75"/>
      <c r="J694" s="75"/>
    </row>
    <row r="695" spans="1:10" s="46" customFormat="1" ht="15.75">
      <c r="D695" s="68"/>
      <c r="E695" s="68"/>
      <c r="F695" s="69"/>
      <c r="H695" s="75"/>
      <c r="J695" s="48"/>
    </row>
    <row r="696" spans="1:10" s="46" customFormat="1" ht="15.75">
      <c r="D696" s="68"/>
      <c r="E696" s="68"/>
      <c r="F696" s="69"/>
      <c r="G696" s="75"/>
      <c r="H696" s="75"/>
      <c r="I696" s="75"/>
      <c r="J696" s="75"/>
    </row>
    <row r="697" spans="1:10" s="46" customFormat="1" ht="15.75">
      <c r="D697" s="68"/>
      <c r="E697" s="68"/>
      <c r="F697" s="69"/>
      <c r="H697" s="75"/>
      <c r="J697" s="48"/>
    </row>
    <row r="698" spans="1:10" s="46" customFormat="1" ht="15.75">
      <c r="D698" s="68"/>
      <c r="E698" s="68"/>
      <c r="F698" s="69"/>
      <c r="G698" s="75"/>
      <c r="H698" s="75"/>
      <c r="I698" s="75"/>
      <c r="J698" s="75"/>
    </row>
    <row r="699" spans="1:10" s="46" customFormat="1" ht="15.75">
      <c r="D699" s="68"/>
      <c r="E699" s="68"/>
      <c r="F699" s="69"/>
      <c r="H699" s="75"/>
      <c r="J699" s="48"/>
    </row>
    <row r="700" spans="1:10" s="46" customFormat="1" ht="15.75">
      <c r="D700" s="68"/>
      <c r="E700" s="68"/>
      <c r="F700" s="69"/>
      <c r="G700" s="75"/>
      <c r="H700" s="75"/>
      <c r="I700" s="75"/>
      <c r="J700" s="75"/>
    </row>
    <row r="701" spans="1:10" s="18" customFormat="1">
      <c r="A701" s="46"/>
      <c r="B701" s="46"/>
      <c r="C701" s="46"/>
      <c r="D701" s="68"/>
      <c r="E701" s="68"/>
      <c r="F701" s="69"/>
      <c r="G701" s="17"/>
      <c r="H701" s="17"/>
      <c r="I701" s="17"/>
      <c r="J701" s="17"/>
    </row>
    <row r="702" spans="1:10" s="46" customFormat="1" ht="15.75">
      <c r="A702" s="17"/>
      <c r="B702" s="17"/>
      <c r="C702" s="17"/>
      <c r="D702" s="17"/>
      <c r="E702" s="17"/>
      <c r="F702" s="17"/>
      <c r="H702" s="75"/>
      <c r="J702" s="48"/>
    </row>
    <row r="703" spans="1:10" s="46" customFormat="1" ht="15.75">
      <c r="D703" s="68"/>
      <c r="E703" s="68"/>
      <c r="F703" s="69"/>
      <c r="G703" s="75"/>
      <c r="H703" s="75"/>
      <c r="I703" s="75"/>
      <c r="J703" s="75"/>
    </row>
    <row r="704" spans="1:10" s="46" customFormat="1" ht="15.75">
      <c r="D704" s="68"/>
      <c r="E704" s="68"/>
      <c r="F704" s="69"/>
      <c r="H704" s="75"/>
      <c r="J704" s="48"/>
    </row>
    <row r="705" spans="1:10" s="46" customFormat="1" ht="15.75">
      <c r="D705" s="68"/>
      <c r="E705" s="68"/>
      <c r="F705" s="69"/>
      <c r="G705" s="75"/>
      <c r="H705" s="75"/>
      <c r="I705" s="75"/>
      <c r="J705" s="75"/>
    </row>
    <row r="706" spans="1:10" s="46" customFormat="1" ht="15.75">
      <c r="D706" s="68"/>
      <c r="E706" s="68"/>
      <c r="F706" s="69"/>
      <c r="H706" s="75"/>
      <c r="J706" s="48"/>
    </row>
    <row r="707" spans="1:10" s="46" customFormat="1" ht="15.75">
      <c r="D707" s="68"/>
      <c r="E707" s="68"/>
      <c r="F707" s="69"/>
      <c r="G707" s="75"/>
      <c r="H707" s="75"/>
      <c r="I707" s="75"/>
      <c r="J707" s="75"/>
    </row>
    <row r="708" spans="1:10" s="46" customFormat="1" ht="15.75">
      <c r="D708" s="68"/>
      <c r="E708" s="68"/>
      <c r="F708" s="69"/>
      <c r="H708" s="75"/>
      <c r="J708" s="48"/>
    </row>
    <row r="709" spans="1:10" s="46" customFormat="1" ht="15.75">
      <c r="D709" s="68"/>
      <c r="E709" s="68"/>
      <c r="F709" s="69"/>
      <c r="G709" s="75"/>
      <c r="H709" s="75"/>
      <c r="I709" s="75"/>
      <c r="J709" s="75"/>
    </row>
    <row r="710" spans="1:10" s="46" customFormat="1" ht="15.75">
      <c r="D710" s="68"/>
      <c r="E710" s="68"/>
      <c r="F710" s="69"/>
      <c r="H710" s="75"/>
      <c r="J710" s="48"/>
    </row>
    <row r="711" spans="1:10" s="46" customFormat="1" ht="15.75">
      <c r="D711" s="68"/>
      <c r="E711" s="68"/>
      <c r="F711" s="69"/>
      <c r="G711" s="75"/>
      <c r="H711" s="75"/>
      <c r="I711" s="75"/>
      <c r="J711" s="75"/>
    </row>
    <row r="712" spans="1:10" s="46" customFormat="1" ht="15.75">
      <c r="D712" s="68"/>
      <c r="E712" s="68"/>
      <c r="F712" s="69"/>
      <c r="H712" s="75"/>
      <c r="J712" s="48"/>
    </row>
    <row r="713" spans="1:10" s="46" customFormat="1" ht="15.75">
      <c r="D713" s="68"/>
      <c r="E713" s="68"/>
      <c r="F713" s="69"/>
      <c r="G713" s="75"/>
      <c r="H713" s="75"/>
      <c r="I713" s="75"/>
      <c r="J713" s="75"/>
    </row>
    <row r="714" spans="1:10" s="46" customFormat="1" ht="15.75">
      <c r="D714" s="68"/>
      <c r="E714" s="68"/>
      <c r="F714" s="69"/>
      <c r="G714" s="48"/>
      <c r="H714" s="75"/>
      <c r="I714" s="75"/>
      <c r="J714" s="77"/>
    </row>
    <row r="715" spans="1:10" s="46" customFormat="1" ht="15.75">
      <c r="D715" s="68"/>
      <c r="E715" s="68"/>
      <c r="F715" s="69"/>
      <c r="G715" s="75"/>
      <c r="H715" s="75"/>
      <c r="I715" s="75"/>
      <c r="J715" s="75"/>
    </row>
    <row r="716" spans="1:10" s="46" customFormat="1" ht="15.75">
      <c r="D716" s="68"/>
      <c r="E716" s="68"/>
      <c r="F716" s="69"/>
      <c r="H716" s="75"/>
      <c r="J716" s="48"/>
    </row>
    <row r="717" spans="1:10" s="46" customFormat="1" ht="15.75">
      <c r="B717" s="79"/>
      <c r="D717" s="68"/>
      <c r="E717" s="68"/>
      <c r="F717" s="69"/>
      <c r="G717" s="75"/>
      <c r="H717" s="75"/>
      <c r="I717" s="75"/>
      <c r="J717" s="75"/>
    </row>
    <row r="718" spans="1:10" s="18" customFormat="1">
      <c r="A718" s="46"/>
      <c r="B718" s="46"/>
      <c r="C718" s="46"/>
      <c r="D718" s="68"/>
      <c r="E718" s="68"/>
      <c r="F718" s="69"/>
      <c r="G718" s="17"/>
      <c r="H718" s="17"/>
      <c r="I718" s="17"/>
      <c r="J718" s="17"/>
    </row>
    <row r="719" spans="1:10" s="46" customFormat="1" ht="15.75">
      <c r="A719" s="17"/>
      <c r="B719" s="17"/>
      <c r="C719" s="17"/>
      <c r="D719" s="17"/>
      <c r="E719" s="17"/>
      <c r="F719" s="17"/>
      <c r="H719" s="75"/>
      <c r="J719" s="48"/>
    </row>
    <row r="720" spans="1:10" s="46" customFormat="1" ht="15.75">
      <c r="B720" s="79"/>
      <c r="D720" s="68"/>
      <c r="E720" s="68"/>
      <c r="F720" s="69"/>
      <c r="G720" s="75"/>
      <c r="H720" s="75"/>
      <c r="I720" s="75"/>
      <c r="J720" s="75"/>
    </row>
    <row r="721" spans="1:10" s="46" customFormat="1" ht="15.75">
      <c r="D721" s="68"/>
      <c r="E721" s="68"/>
      <c r="F721" s="69"/>
      <c r="H721" s="75"/>
      <c r="J721" s="48"/>
    </row>
    <row r="722" spans="1:10" s="46" customFormat="1" ht="15.75">
      <c r="B722" s="79"/>
      <c r="D722" s="68"/>
      <c r="E722" s="68"/>
      <c r="F722" s="69"/>
      <c r="G722" s="75"/>
      <c r="H722" s="75"/>
      <c r="I722" s="75"/>
      <c r="J722" s="75"/>
    </row>
    <row r="723" spans="1:10" s="46" customFormat="1" ht="15.75">
      <c r="D723" s="68"/>
      <c r="E723" s="68"/>
      <c r="F723" s="69"/>
      <c r="H723" s="75"/>
      <c r="J723" s="48"/>
    </row>
    <row r="724" spans="1:10" s="46" customFormat="1" ht="15.75">
      <c r="B724" s="79"/>
      <c r="D724" s="68"/>
      <c r="E724" s="68"/>
      <c r="F724" s="69"/>
      <c r="G724" s="75"/>
      <c r="H724" s="75"/>
      <c r="I724" s="75"/>
      <c r="J724" s="75"/>
    </row>
    <row r="725" spans="1:10" s="46" customFormat="1" ht="15.75">
      <c r="D725" s="68"/>
      <c r="E725" s="68"/>
      <c r="F725" s="69"/>
      <c r="H725" s="75"/>
      <c r="J725" s="48"/>
    </row>
    <row r="726" spans="1:10" s="46" customFormat="1" ht="15.75">
      <c r="B726" s="79"/>
      <c r="D726" s="68"/>
      <c r="E726" s="68"/>
      <c r="F726" s="69"/>
      <c r="G726" s="75"/>
      <c r="H726" s="75"/>
      <c r="I726" s="75"/>
      <c r="J726" s="75"/>
    </row>
    <row r="727" spans="1:10" s="46" customFormat="1" ht="15.75">
      <c r="D727" s="68"/>
      <c r="E727" s="68"/>
      <c r="F727" s="69"/>
      <c r="H727" s="75"/>
      <c r="J727" s="48"/>
    </row>
    <row r="728" spans="1:10" s="46" customFormat="1" ht="15.75">
      <c r="B728" s="79"/>
      <c r="D728" s="68"/>
      <c r="E728" s="68"/>
      <c r="F728" s="69"/>
      <c r="G728" s="75"/>
      <c r="H728" s="75"/>
      <c r="I728" s="75"/>
      <c r="J728" s="75"/>
    </row>
    <row r="729" spans="1:10" s="46" customFormat="1" ht="15.75">
      <c r="D729" s="68"/>
      <c r="E729" s="68"/>
      <c r="F729" s="69"/>
      <c r="H729" s="75"/>
      <c r="J729" s="48"/>
    </row>
    <row r="730" spans="1:10" s="46" customFormat="1" ht="15.75">
      <c r="B730" s="79"/>
      <c r="D730" s="68"/>
      <c r="E730" s="68"/>
      <c r="F730" s="69"/>
      <c r="G730" s="75"/>
      <c r="H730" s="75"/>
      <c r="I730" s="75"/>
      <c r="J730" s="75"/>
    </row>
    <row r="731" spans="1:10" s="46" customFormat="1" ht="15.75">
      <c r="D731" s="68"/>
      <c r="E731" s="68"/>
      <c r="F731" s="69"/>
      <c r="H731" s="75"/>
      <c r="J731" s="48"/>
    </row>
    <row r="732" spans="1:10" s="46" customFormat="1" ht="15.75">
      <c r="B732" s="79"/>
      <c r="D732" s="68"/>
      <c r="E732" s="68"/>
      <c r="F732" s="69"/>
      <c r="G732" s="75"/>
      <c r="H732" s="75"/>
      <c r="I732" s="75"/>
      <c r="J732" s="75"/>
    </row>
    <row r="733" spans="1:10" s="46" customFormat="1" ht="15.75">
      <c r="D733" s="68"/>
      <c r="E733" s="68"/>
      <c r="F733" s="69"/>
      <c r="H733" s="75"/>
      <c r="J733" s="48"/>
    </row>
    <row r="734" spans="1:10" s="46" customFormat="1" ht="15.75">
      <c r="B734" s="79"/>
      <c r="D734" s="68"/>
      <c r="E734" s="68"/>
      <c r="F734" s="69"/>
      <c r="G734" s="75"/>
      <c r="H734" s="75"/>
      <c r="I734" s="75"/>
      <c r="J734" s="75"/>
    </row>
    <row r="735" spans="1:10" s="18" customFormat="1">
      <c r="A735" s="46"/>
      <c r="B735" s="46"/>
      <c r="C735" s="46"/>
      <c r="D735" s="68"/>
      <c r="E735" s="68"/>
      <c r="F735" s="69"/>
      <c r="G735" s="46"/>
      <c r="H735" s="75"/>
      <c r="I735" s="75"/>
      <c r="J735" s="75"/>
    </row>
    <row r="736" spans="1:10" s="18" customFormat="1">
      <c r="A736" s="46"/>
      <c r="B736" s="79"/>
      <c r="C736" s="46"/>
      <c r="D736" s="46"/>
      <c r="E736" s="46"/>
      <c r="F736" s="69"/>
      <c r="G736" s="46"/>
      <c r="H736" s="75"/>
      <c r="I736" s="75"/>
      <c r="J736" s="48"/>
    </row>
    <row r="737" spans="1:10" s="18" customFormat="1">
      <c r="A737" s="46"/>
      <c r="B737" s="46"/>
      <c r="C737" s="46"/>
      <c r="D737" s="68"/>
      <c r="E737" s="68"/>
      <c r="F737" s="69"/>
      <c r="G737" s="48"/>
      <c r="H737" s="69"/>
      <c r="I737" s="46"/>
      <c r="J737" s="69"/>
    </row>
    <row r="738" spans="1:10" s="18" customFormat="1">
      <c r="A738" s="46"/>
      <c r="B738" s="46"/>
      <c r="C738" s="46"/>
      <c r="D738" s="68"/>
      <c r="E738" s="68"/>
      <c r="F738" s="69"/>
      <c r="G738" s="48"/>
      <c r="H738" s="75"/>
      <c r="I738" s="75"/>
      <c r="J738" s="48"/>
    </row>
    <row r="739" spans="1:10" s="18" customFormat="1">
      <c r="A739" s="46"/>
      <c r="B739" s="46"/>
      <c r="C739" s="46"/>
      <c r="D739" s="69"/>
      <c r="E739" s="68"/>
      <c r="F739" s="69"/>
      <c r="H739" s="75"/>
      <c r="I739" s="75"/>
      <c r="J739" s="48"/>
    </row>
    <row r="740" spans="1:10" s="18" customFormat="1">
      <c r="A740" s="46"/>
      <c r="B740" s="46"/>
      <c r="C740" s="46"/>
      <c r="D740" s="68"/>
      <c r="E740" s="68"/>
      <c r="F740" s="69"/>
      <c r="G740" s="48"/>
      <c r="H740" s="75"/>
      <c r="I740" s="75"/>
      <c r="J740" s="48"/>
    </row>
    <row r="741" spans="1:10" s="46" customFormat="1" ht="15.75">
      <c r="D741" s="68"/>
      <c r="E741" s="68"/>
      <c r="F741" s="69"/>
      <c r="G741" s="75"/>
      <c r="H741" s="75"/>
      <c r="I741" s="75"/>
      <c r="J741" s="75"/>
    </row>
    <row r="742" spans="1:10" s="18" customFormat="1">
      <c r="A742" s="46"/>
      <c r="B742" s="46"/>
      <c r="C742" s="46"/>
      <c r="D742" s="68"/>
      <c r="E742" s="68"/>
      <c r="F742" s="69"/>
      <c r="G742" s="46"/>
      <c r="H742" s="75"/>
      <c r="I742" s="75"/>
      <c r="J742" s="75"/>
    </row>
    <row r="743" spans="1:10" s="18" customFormat="1">
      <c r="A743" s="46"/>
      <c r="B743" s="79"/>
      <c r="C743" s="46"/>
      <c r="D743" s="46"/>
      <c r="E743" s="46"/>
      <c r="F743" s="69"/>
      <c r="G743" s="46"/>
      <c r="H743" s="75"/>
      <c r="I743" s="75"/>
      <c r="J743" s="48"/>
    </row>
    <row r="744" spans="1:10" s="18" customFormat="1">
      <c r="A744" s="46"/>
      <c r="B744" s="46"/>
      <c r="C744" s="46"/>
      <c r="D744" s="68"/>
      <c r="E744" s="68"/>
      <c r="F744" s="69"/>
      <c r="G744" s="48"/>
      <c r="H744" s="69"/>
      <c r="I744" s="46"/>
      <c r="J744" s="69"/>
    </row>
    <row r="745" spans="1:10" s="18" customFormat="1">
      <c r="A745" s="46"/>
      <c r="B745" s="46"/>
      <c r="C745" s="46"/>
      <c r="D745" s="72"/>
      <c r="E745" s="68"/>
      <c r="F745" s="69"/>
      <c r="G745" s="48"/>
      <c r="H745" s="75"/>
      <c r="I745" s="75"/>
      <c r="J745" s="48"/>
    </row>
    <row r="746" spans="1:10" s="18" customFormat="1">
      <c r="A746" s="46"/>
      <c r="B746" s="46"/>
      <c r="C746" s="46"/>
      <c r="D746" s="69"/>
      <c r="E746" s="68"/>
      <c r="F746" s="69"/>
      <c r="G746" s="48"/>
      <c r="H746" s="75"/>
      <c r="I746" s="75"/>
      <c r="J746" s="48"/>
    </row>
    <row r="747" spans="1:10" s="46" customFormat="1" ht="15.75">
      <c r="D747" s="72"/>
      <c r="E747" s="68"/>
      <c r="F747" s="69"/>
      <c r="G747" s="75"/>
      <c r="H747" s="75"/>
      <c r="I747" s="75"/>
      <c r="J747" s="75"/>
    </row>
    <row r="748" spans="1:10" s="18" customFormat="1">
      <c r="A748" s="46"/>
      <c r="B748" s="46"/>
      <c r="C748" s="46"/>
      <c r="D748" s="68"/>
      <c r="E748" s="68"/>
      <c r="F748" s="69"/>
      <c r="G748" s="17"/>
      <c r="H748" s="17"/>
      <c r="I748" s="17"/>
      <c r="J748" s="17"/>
    </row>
    <row r="749" spans="1:10" s="18" customFormat="1">
      <c r="A749" s="17"/>
      <c r="B749" s="17"/>
      <c r="C749" s="17"/>
      <c r="D749" s="17"/>
      <c r="E749" s="17"/>
      <c r="F749" s="17"/>
      <c r="G749" s="46"/>
      <c r="H749" s="75"/>
      <c r="I749" s="75"/>
      <c r="J749" s="75"/>
    </row>
    <row r="750" spans="1:10" s="18" customFormat="1">
      <c r="A750" s="46"/>
      <c r="B750" s="79"/>
      <c r="C750" s="46"/>
      <c r="D750" s="46"/>
      <c r="E750" s="46"/>
      <c r="F750" s="69"/>
      <c r="G750" s="46"/>
      <c r="H750" s="75"/>
      <c r="I750" s="75"/>
      <c r="J750" s="48"/>
    </row>
    <row r="751" spans="1:10" s="18" customFormat="1">
      <c r="A751" s="46"/>
      <c r="B751" s="46"/>
      <c r="C751" s="46"/>
      <c r="D751" s="68"/>
      <c r="E751" s="68"/>
      <c r="F751" s="69"/>
      <c r="G751" s="48"/>
      <c r="H751" s="69"/>
      <c r="I751" s="46"/>
      <c r="J751" s="69"/>
    </row>
    <row r="752" spans="1:10" s="18" customFormat="1">
      <c r="A752" s="46"/>
      <c r="B752" s="46"/>
      <c r="C752" s="46"/>
      <c r="D752" s="72"/>
      <c r="E752" s="68"/>
      <c r="F752" s="69"/>
      <c r="G752" s="48"/>
      <c r="H752" s="75"/>
      <c r="I752" s="75"/>
      <c r="J752" s="48"/>
    </row>
    <row r="753" spans="1:10" s="18" customFormat="1">
      <c r="A753" s="46"/>
      <c r="B753" s="46"/>
      <c r="C753" s="46"/>
      <c r="D753" s="69"/>
      <c r="E753" s="68"/>
      <c r="F753" s="69"/>
      <c r="G753" s="48"/>
      <c r="H753" s="75"/>
      <c r="I753" s="75"/>
      <c r="J753" s="48"/>
    </row>
    <row r="754" spans="1:10" s="46" customFormat="1" ht="15.75">
      <c r="D754" s="72"/>
      <c r="E754" s="68"/>
      <c r="F754" s="69"/>
      <c r="G754" s="75"/>
      <c r="H754" s="75"/>
      <c r="I754" s="75"/>
      <c r="J754" s="75"/>
    </row>
    <row r="755" spans="1:10" s="18" customFormat="1">
      <c r="A755" s="46"/>
      <c r="B755" s="46"/>
      <c r="C755" s="46"/>
      <c r="D755" s="68"/>
      <c r="E755" s="68"/>
      <c r="F755" s="69"/>
      <c r="G755" s="46"/>
      <c r="H755" s="75"/>
      <c r="I755" s="75"/>
      <c r="J755" s="75"/>
    </row>
    <row r="756" spans="1:10" s="18" customFormat="1">
      <c r="A756" s="46"/>
      <c r="B756" s="79"/>
      <c r="C756" s="46"/>
      <c r="D756" s="46"/>
      <c r="E756" s="46"/>
      <c r="F756" s="69"/>
      <c r="G756" s="46"/>
      <c r="H756" s="75"/>
      <c r="I756" s="75"/>
      <c r="J756" s="48"/>
    </row>
    <row r="757" spans="1:10" s="18" customFormat="1">
      <c r="A757" s="46"/>
      <c r="B757" s="46"/>
      <c r="C757" s="46"/>
      <c r="D757" s="68"/>
      <c r="E757" s="68"/>
      <c r="F757" s="69"/>
      <c r="G757" s="48"/>
      <c r="H757" s="69"/>
      <c r="I757" s="46"/>
      <c r="J757" s="69"/>
    </row>
    <row r="758" spans="1:10" s="18" customFormat="1">
      <c r="A758" s="46"/>
      <c r="B758" s="46"/>
      <c r="C758" s="46"/>
      <c r="D758" s="72"/>
      <c r="E758" s="68"/>
      <c r="F758" s="69"/>
      <c r="G758" s="48"/>
      <c r="H758" s="75"/>
      <c r="I758" s="75"/>
      <c r="J758" s="48"/>
    </row>
    <row r="759" spans="1:10" s="18" customFormat="1">
      <c r="A759" s="46"/>
      <c r="B759" s="46"/>
      <c r="C759" s="46"/>
      <c r="D759" s="69"/>
      <c r="E759" s="68"/>
      <c r="F759" s="69"/>
      <c r="G759" s="48"/>
      <c r="H759" s="75"/>
      <c r="I759" s="75"/>
      <c r="J759" s="48"/>
    </row>
    <row r="760" spans="1:10" s="46" customFormat="1" ht="15.75">
      <c r="D760" s="72"/>
      <c r="E760" s="68"/>
      <c r="F760" s="69"/>
      <c r="G760" s="75"/>
      <c r="H760" s="75"/>
      <c r="I760" s="75"/>
      <c r="J760" s="75"/>
    </row>
    <row r="761" spans="1:10" s="18" customFormat="1">
      <c r="A761" s="46"/>
      <c r="B761" s="46"/>
      <c r="C761" s="46"/>
      <c r="D761" s="68"/>
      <c r="E761" s="68"/>
      <c r="F761" s="69"/>
      <c r="G761" s="46"/>
      <c r="H761" s="75"/>
      <c r="I761" s="75"/>
      <c r="J761" s="75"/>
    </row>
    <row r="762" spans="1:10" s="18" customFormat="1">
      <c r="A762" s="46"/>
      <c r="B762" s="79"/>
      <c r="C762" s="46"/>
      <c r="D762" s="46"/>
      <c r="E762" s="46"/>
      <c r="F762" s="69"/>
      <c r="G762" s="46"/>
      <c r="H762" s="75"/>
      <c r="I762" s="75"/>
      <c r="J762" s="48"/>
    </row>
    <row r="763" spans="1:10" s="18" customFormat="1">
      <c r="A763" s="46"/>
      <c r="B763" s="46"/>
      <c r="C763" s="46"/>
      <c r="D763" s="68"/>
      <c r="E763" s="68"/>
      <c r="F763" s="69"/>
      <c r="G763" s="48"/>
      <c r="H763" s="69"/>
      <c r="I763" s="46"/>
      <c r="J763" s="69"/>
    </row>
    <row r="764" spans="1:10" s="18" customFormat="1">
      <c r="A764" s="46"/>
      <c r="B764" s="46"/>
      <c r="C764" s="46"/>
      <c r="D764" s="72"/>
      <c r="E764" s="68"/>
      <c r="F764" s="69"/>
      <c r="G764" s="48"/>
      <c r="H764" s="75"/>
      <c r="I764" s="75"/>
      <c r="J764" s="48"/>
    </row>
    <row r="765" spans="1:10" s="18" customFormat="1">
      <c r="A765" s="46"/>
      <c r="B765" s="46"/>
      <c r="C765" s="46"/>
      <c r="D765" s="69"/>
      <c r="E765" s="68"/>
      <c r="F765" s="69"/>
      <c r="G765" s="48"/>
      <c r="H765" s="75"/>
      <c r="I765" s="75"/>
      <c r="J765" s="48"/>
    </row>
    <row r="766" spans="1:10" s="46" customFormat="1" ht="15.75">
      <c r="D766" s="72"/>
      <c r="E766" s="68"/>
      <c r="F766" s="69"/>
      <c r="G766" s="75"/>
      <c r="H766" s="75"/>
      <c r="I766" s="75"/>
      <c r="J766" s="75"/>
    </row>
    <row r="767" spans="1:10" s="18" customFormat="1">
      <c r="A767" s="46"/>
      <c r="B767" s="46"/>
      <c r="C767" s="46"/>
      <c r="D767" s="68"/>
      <c r="E767" s="68"/>
      <c r="F767" s="69"/>
      <c r="G767" s="46"/>
      <c r="H767" s="75"/>
      <c r="I767" s="75"/>
      <c r="J767" s="75"/>
    </row>
    <row r="768" spans="1:10" s="18" customFormat="1">
      <c r="A768" s="46"/>
      <c r="B768" s="79"/>
      <c r="C768" s="46"/>
      <c r="D768" s="46"/>
      <c r="E768" s="46"/>
      <c r="F768" s="69"/>
      <c r="G768" s="46"/>
      <c r="H768" s="75"/>
      <c r="I768" s="75"/>
      <c r="J768" s="48"/>
    </row>
    <row r="769" spans="1:10" s="18" customFormat="1">
      <c r="A769" s="46"/>
      <c r="B769" s="46"/>
      <c r="C769" s="46"/>
      <c r="D769" s="68"/>
      <c r="E769" s="68"/>
      <c r="F769" s="69"/>
      <c r="G769" s="48"/>
      <c r="H769" s="69"/>
      <c r="I769" s="46"/>
      <c r="J769" s="69"/>
    </row>
    <row r="770" spans="1:10" s="18" customFormat="1">
      <c r="A770" s="46"/>
      <c r="B770" s="46"/>
      <c r="C770" s="46"/>
      <c r="D770" s="72"/>
      <c r="E770" s="68"/>
      <c r="F770" s="69"/>
      <c r="G770" s="48"/>
      <c r="H770" s="75"/>
      <c r="I770" s="75"/>
      <c r="J770" s="48"/>
    </row>
    <row r="771" spans="1:10" s="18" customFormat="1">
      <c r="A771" s="46"/>
      <c r="B771" s="46"/>
      <c r="C771" s="46"/>
      <c r="D771" s="69"/>
      <c r="E771" s="68"/>
      <c r="F771" s="69"/>
      <c r="G771" s="48"/>
      <c r="H771" s="75"/>
      <c r="I771" s="75"/>
      <c r="J771" s="48"/>
    </row>
    <row r="772" spans="1:10" s="46" customFormat="1" ht="15.75">
      <c r="D772" s="72"/>
      <c r="E772" s="68"/>
      <c r="F772" s="69"/>
      <c r="G772" s="75"/>
      <c r="H772" s="75"/>
      <c r="I772" s="75"/>
      <c r="J772" s="75"/>
    </row>
    <row r="773" spans="1:10" s="18" customFormat="1">
      <c r="A773" s="46"/>
      <c r="B773" s="46"/>
      <c r="C773" s="46"/>
      <c r="D773" s="68"/>
      <c r="E773" s="68"/>
      <c r="F773" s="69"/>
      <c r="G773" s="46"/>
      <c r="H773" s="75"/>
      <c r="I773" s="75"/>
      <c r="J773" s="75"/>
    </row>
    <row r="774" spans="1:10" s="18" customFormat="1">
      <c r="A774" s="46"/>
      <c r="B774" s="79"/>
      <c r="C774" s="46"/>
      <c r="D774" s="46"/>
      <c r="E774" s="46"/>
      <c r="F774" s="69"/>
      <c r="G774" s="46"/>
      <c r="H774" s="75"/>
      <c r="I774" s="75"/>
      <c r="J774" s="48"/>
    </row>
    <row r="775" spans="1:10" s="18" customFormat="1">
      <c r="A775" s="46"/>
      <c r="B775" s="46"/>
      <c r="C775" s="46"/>
      <c r="D775" s="68"/>
      <c r="E775" s="68"/>
      <c r="F775" s="69"/>
      <c r="G775" s="48"/>
      <c r="H775" s="69"/>
      <c r="I775" s="46"/>
      <c r="J775" s="69"/>
    </row>
    <row r="776" spans="1:10" s="18" customFormat="1">
      <c r="A776" s="46"/>
      <c r="B776" s="46"/>
      <c r="C776" s="46"/>
      <c r="D776" s="72"/>
      <c r="E776" s="68"/>
      <c r="F776" s="69"/>
      <c r="G776" s="48"/>
      <c r="H776" s="75"/>
      <c r="I776" s="75"/>
      <c r="J776" s="48"/>
    </row>
    <row r="777" spans="1:10" s="18" customFormat="1">
      <c r="A777" s="46"/>
      <c r="B777" s="46"/>
      <c r="C777" s="46"/>
      <c r="D777" s="69"/>
      <c r="E777" s="68"/>
      <c r="F777" s="69"/>
      <c r="G777" s="48"/>
      <c r="H777" s="75"/>
      <c r="I777" s="75"/>
      <c r="J777" s="48"/>
    </row>
    <row r="778" spans="1:10" s="46" customFormat="1" ht="15.75">
      <c r="D778" s="72"/>
      <c r="E778" s="68"/>
      <c r="F778" s="69"/>
      <c r="G778" s="75"/>
      <c r="H778" s="75"/>
      <c r="I778" s="75"/>
      <c r="J778" s="75"/>
    </row>
    <row r="779" spans="1:10" s="46" customFormat="1" ht="15.75">
      <c r="D779" s="68"/>
      <c r="E779" s="68"/>
      <c r="F779" s="69"/>
      <c r="H779" s="75"/>
      <c r="I779" s="75"/>
      <c r="J779" s="75"/>
    </row>
    <row r="780" spans="1:10" s="46" customFormat="1" ht="15.75">
      <c r="F780" s="69"/>
      <c r="H780" s="75"/>
      <c r="I780" s="75"/>
      <c r="J780" s="48"/>
    </row>
    <row r="781" spans="1:10" s="46" customFormat="1" ht="15.75">
      <c r="D781" s="68"/>
      <c r="E781" s="68"/>
      <c r="F781" s="69"/>
      <c r="G781" s="48"/>
      <c r="H781" s="69"/>
      <c r="J781" s="69"/>
    </row>
    <row r="782" spans="1:10" s="18" customFormat="1">
      <c r="A782" s="46"/>
      <c r="B782" s="46"/>
      <c r="C782" s="46"/>
      <c r="D782" s="72"/>
      <c r="E782" s="68"/>
      <c r="F782" s="69"/>
      <c r="G782" s="17"/>
      <c r="H782" s="17"/>
      <c r="I782" s="17"/>
      <c r="J782" s="17"/>
    </row>
    <row r="783" spans="1:10" s="46" customFormat="1" ht="15.75">
      <c r="A783" s="17"/>
      <c r="B783" s="17"/>
      <c r="C783" s="17"/>
      <c r="D783" s="17"/>
      <c r="E783" s="17"/>
      <c r="F783" s="17"/>
      <c r="G783" s="48"/>
      <c r="H783" s="75"/>
      <c r="I783" s="75"/>
      <c r="J783" s="48"/>
    </row>
    <row r="784" spans="1:10" s="46" customFormat="1" ht="15.75">
      <c r="D784" s="69"/>
      <c r="E784" s="68"/>
      <c r="F784" s="69"/>
      <c r="G784" s="48"/>
      <c r="H784" s="75"/>
      <c r="I784" s="75"/>
      <c r="J784" s="48"/>
    </row>
    <row r="785" spans="1:10" s="46" customFormat="1" ht="15.75">
      <c r="D785" s="68"/>
      <c r="E785" s="68"/>
      <c r="F785" s="69"/>
      <c r="G785" s="48"/>
      <c r="H785" s="75"/>
      <c r="I785" s="75"/>
      <c r="J785" s="48"/>
    </row>
    <row r="786" spans="1:10" s="46" customFormat="1" ht="15.75">
      <c r="D786" s="72"/>
      <c r="E786" s="68"/>
      <c r="F786" s="69"/>
      <c r="G786" s="75"/>
      <c r="H786" s="75"/>
      <c r="I786" s="75"/>
      <c r="J786" s="75"/>
    </row>
    <row r="787" spans="1:10" s="18" customFormat="1">
      <c r="A787" s="46"/>
      <c r="B787" s="46"/>
      <c r="C787" s="46"/>
      <c r="D787" s="68"/>
      <c r="E787" s="68"/>
      <c r="F787" s="69"/>
      <c r="G787" s="46"/>
      <c r="H787" s="75"/>
      <c r="I787" s="75"/>
      <c r="J787" s="75"/>
    </row>
    <row r="788" spans="1:10" s="46" customFormat="1" ht="15.75">
      <c r="B788" s="79"/>
      <c r="F788" s="69"/>
      <c r="H788" s="75"/>
      <c r="I788" s="75"/>
      <c r="J788" s="48"/>
    </row>
    <row r="789" spans="1:10" s="18" customFormat="1">
      <c r="A789" s="46"/>
      <c r="B789" s="46"/>
      <c r="C789" s="46"/>
      <c r="D789" s="68"/>
      <c r="E789" s="68"/>
      <c r="F789" s="69"/>
      <c r="G789" s="48"/>
      <c r="H789" s="69"/>
      <c r="I789" s="46"/>
      <c r="J789" s="69"/>
    </row>
    <row r="790" spans="1:10" s="18" customFormat="1">
      <c r="A790" s="46"/>
      <c r="B790" s="46"/>
      <c r="C790" s="46"/>
      <c r="D790" s="72"/>
      <c r="E790" s="68"/>
      <c r="F790" s="69"/>
      <c r="G790" s="48"/>
      <c r="H790" s="75"/>
      <c r="I790" s="75"/>
      <c r="J790" s="48"/>
    </row>
    <row r="791" spans="1:10" s="18" customFormat="1">
      <c r="A791" s="46"/>
      <c r="B791" s="46"/>
      <c r="C791" s="46"/>
      <c r="D791" s="69"/>
      <c r="E791" s="68"/>
      <c r="F791" s="69"/>
      <c r="G791" s="48"/>
      <c r="H791" s="75"/>
      <c r="I791" s="75"/>
      <c r="J791" s="48"/>
    </row>
    <row r="792" spans="1:10" s="46" customFormat="1" ht="15.75">
      <c r="D792" s="72"/>
      <c r="E792" s="68"/>
      <c r="F792" s="69"/>
      <c r="G792" s="75"/>
      <c r="H792" s="75"/>
      <c r="I792" s="75"/>
      <c r="J792" s="75"/>
    </row>
    <row r="793" spans="1:10" s="46" customFormat="1" ht="15.75">
      <c r="D793" s="68"/>
      <c r="E793" s="68"/>
      <c r="F793" s="69"/>
      <c r="H793" s="75"/>
      <c r="I793" s="75"/>
      <c r="J793" s="75"/>
    </row>
    <row r="794" spans="1:10" s="46" customFormat="1" ht="15.75">
      <c r="D794" s="68"/>
      <c r="E794" s="68"/>
      <c r="F794" s="69"/>
      <c r="H794" s="75"/>
      <c r="I794" s="75"/>
      <c r="J794" s="48"/>
    </row>
    <row r="795" spans="1:10" s="46" customFormat="1" ht="15.75">
      <c r="D795" s="68"/>
      <c r="E795" s="68"/>
      <c r="F795" s="69"/>
      <c r="G795" s="48"/>
      <c r="H795" s="75"/>
      <c r="I795" s="75"/>
      <c r="J795" s="48"/>
    </row>
    <row r="796" spans="1:10" s="46" customFormat="1" ht="15.75">
      <c r="D796" s="68"/>
      <c r="E796" s="68"/>
      <c r="F796" s="69"/>
      <c r="G796" s="48"/>
      <c r="H796" s="75"/>
      <c r="I796" s="75"/>
      <c r="J796" s="48"/>
    </row>
    <row r="797" spans="1:10" s="46" customFormat="1" ht="15.75">
      <c r="D797" s="68"/>
      <c r="E797" s="68"/>
      <c r="F797" s="69"/>
      <c r="G797" s="48"/>
      <c r="H797" s="75"/>
      <c r="I797" s="75"/>
      <c r="J797" s="48"/>
    </row>
    <row r="798" spans="1:10" s="46" customFormat="1" ht="15.75">
      <c r="D798" s="68"/>
      <c r="E798" s="68"/>
      <c r="F798" s="69"/>
      <c r="G798" s="75"/>
      <c r="H798" s="75"/>
      <c r="I798" s="75"/>
      <c r="J798" s="75"/>
    </row>
    <row r="799" spans="1:10" s="46" customFormat="1" ht="15.75">
      <c r="D799" s="68"/>
      <c r="E799" s="68"/>
      <c r="F799" s="69"/>
      <c r="G799" s="75"/>
      <c r="H799" s="75"/>
      <c r="I799" s="75"/>
      <c r="J799" s="75"/>
    </row>
    <row r="800" spans="1:10" s="46" customFormat="1" ht="15.75">
      <c r="D800" s="68"/>
      <c r="E800" s="68"/>
      <c r="F800" s="69"/>
      <c r="H800" s="75"/>
      <c r="J800" s="48"/>
    </row>
    <row r="801" spans="1:10" s="46" customFormat="1" ht="15.75">
      <c r="B801" s="79"/>
      <c r="D801" s="68"/>
      <c r="E801" s="68"/>
      <c r="F801" s="84"/>
      <c r="G801" s="75"/>
      <c r="H801" s="75"/>
      <c r="I801" s="75"/>
      <c r="J801" s="75"/>
    </row>
    <row r="802" spans="1:10" s="46" customFormat="1" ht="15.75">
      <c r="D802" s="68"/>
      <c r="E802" s="68"/>
      <c r="F802" s="69"/>
      <c r="G802" s="81"/>
      <c r="H802" s="75"/>
      <c r="I802" s="81"/>
      <c r="J802" s="85"/>
    </row>
    <row r="803" spans="1:10" s="18" customFormat="1">
      <c r="A803" s="46"/>
      <c r="B803" s="46"/>
      <c r="C803" s="46"/>
      <c r="D803" s="68"/>
      <c r="E803" s="68"/>
      <c r="F803" s="69"/>
      <c r="G803" s="17"/>
      <c r="H803" s="17"/>
      <c r="I803" s="17"/>
      <c r="J803" s="17"/>
    </row>
    <row r="804" spans="1:10" s="18" customFormat="1">
      <c r="A804" s="17"/>
      <c r="B804" s="17"/>
      <c r="C804" s="17"/>
      <c r="D804" s="17"/>
      <c r="E804" s="17"/>
      <c r="F804" s="17"/>
    </row>
    <row r="805" spans="1:10" s="18" customFormat="1"/>
    <row r="806" spans="1:10" s="18" customFormat="1"/>
    <row r="807" spans="1:10" s="18" customFormat="1"/>
    <row r="808" spans="1:10" s="18" customFormat="1"/>
    <row r="809" spans="1:10" s="18" customFormat="1"/>
    <row r="810" spans="1:10" s="18" customFormat="1"/>
    <row r="811" spans="1:10" s="18" customFormat="1"/>
    <row r="812" spans="1:10" s="18" customFormat="1"/>
    <row r="813" spans="1:10" s="18" customFormat="1"/>
    <row r="814" spans="1:10" s="18" customFormat="1"/>
    <row r="815" spans="1:10" s="18" customFormat="1"/>
    <row r="816" spans="1:10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="18" customFormat="1"/>
    <row r="834" s="18" customFormat="1"/>
    <row r="835" s="18" customFormat="1"/>
    <row r="836" s="18" customFormat="1"/>
    <row r="837" s="18" customFormat="1"/>
    <row r="838" s="18" customFormat="1"/>
    <row r="839" s="18" customFormat="1"/>
    <row r="840" s="18" customFormat="1"/>
    <row r="841" s="18" customFormat="1"/>
    <row r="842" s="18" customFormat="1"/>
    <row r="843" s="18" customFormat="1"/>
    <row r="844" s="18" customFormat="1"/>
    <row r="845" s="18" customFormat="1"/>
    <row r="846" s="18" customFormat="1"/>
    <row r="847" s="18" customFormat="1"/>
    <row r="848" s="18" customFormat="1"/>
    <row r="849" s="18" customFormat="1"/>
    <row r="850" s="18" customFormat="1"/>
    <row r="851" s="18" customFormat="1"/>
    <row r="852" s="18" customFormat="1"/>
    <row r="853" s="18" customFormat="1"/>
    <row r="854" s="18" customFormat="1"/>
    <row r="855" s="18" customFormat="1"/>
    <row r="856" s="18" customFormat="1"/>
    <row r="857" s="18" customFormat="1"/>
    <row r="858" s="18" customFormat="1"/>
    <row r="859" s="18" customFormat="1"/>
    <row r="860" s="18" customFormat="1"/>
    <row r="861" s="18" customFormat="1"/>
    <row r="862" s="18" customFormat="1"/>
    <row r="863" s="18" customFormat="1"/>
    <row r="864" s="18" customFormat="1"/>
    <row r="865" spans="1:6" s="18" customFormat="1"/>
    <row r="866" spans="1:6" s="18" customFormat="1"/>
    <row r="867" spans="1:6" s="18" customFormat="1"/>
    <row r="868" spans="1:6" s="18" customFormat="1"/>
    <row r="869" spans="1:6" s="18" customFormat="1"/>
    <row r="870" spans="1:6" s="18" customFormat="1"/>
    <row r="871" spans="1:6" s="18" customFormat="1"/>
    <row r="872" spans="1:6" s="18" customFormat="1"/>
    <row r="873" spans="1:6" s="18" customFormat="1"/>
    <row r="874" spans="1:6" s="18" customFormat="1"/>
    <row r="875" spans="1:6" s="18" customFormat="1"/>
    <row r="876" spans="1:6" s="18" customFormat="1"/>
    <row r="877" spans="1:6" s="18" customFormat="1"/>
    <row r="878" spans="1:6">
      <c r="A878" s="18"/>
      <c r="B878" s="18"/>
      <c r="C878" s="18"/>
      <c r="D878" s="18"/>
      <c r="E878" s="18"/>
      <c r="F878" s="18"/>
    </row>
  </sheetData>
  <mergeCells count="13">
    <mergeCell ref="H6:I6"/>
    <mergeCell ref="A6:A8"/>
    <mergeCell ref="B6:B8"/>
    <mergeCell ref="C6:C8"/>
    <mergeCell ref="D6:D8"/>
    <mergeCell ref="E6:F7"/>
    <mergeCell ref="B10:F10"/>
    <mergeCell ref="B20:F20"/>
    <mergeCell ref="B72:E72"/>
    <mergeCell ref="A1:F1"/>
    <mergeCell ref="A3:F3"/>
    <mergeCell ref="A2:F2"/>
    <mergeCell ref="B5:D5"/>
  </mergeCells>
  <phoneticPr fontId="0" type="noConversion"/>
  <pageMargins left="0.48" right="0.23622047244094491" top="0.47244094488188981" bottom="0.59055118110236227" header="0.31496062992125984" footer="0.23622047244094491"/>
  <pageSetup paperSize="9" orientation="portrait" r:id="rId1"/>
  <headerFooter alignWithMargins="0">
    <oddFooter>&amp;CPage&amp;P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1"/>
  <sheetViews>
    <sheetView view="pageBreakPreview" zoomScale="115" zoomScaleNormal="115" zoomScaleSheetLayoutView="115" workbookViewId="0">
      <selection activeCell="A5" sqref="A5:F5"/>
    </sheetView>
  </sheetViews>
  <sheetFormatPr defaultRowHeight="15"/>
  <cols>
    <col min="1" max="1" width="3.42578125" customWidth="1"/>
    <col min="2" max="2" width="42.5703125" customWidth="1"/>
    <col min="3" max="3" width="8.28515625" customWidth="1"/>
    <col min="5" max="5" width="12.42578125" customWidth="1"/>
    <col min="6" max="6" width="14.42578125" customWidth="1"/>
  </cols>
  <sheetData>
    <row r="1" spans="1:6" ht="15.75" thickBot="1"/>
    <row r="2" spans="1:6" ht="42" customHeight="1">
      <c r="A2" s="952" t="s">
        <v>361</v>
      </c>
      <c r="B2" s="953"/>
      <c r="C2" s="953"/>
      <c r="D2" s="953"/>
      <c r="E2" s="953"/>
      <c r="F2" s="954"/>
    </row>
    <row r="3" spans="1:6" ht="40.5" customHeight="1">
      <c r="A3" s="965" t="s">
        <v>646</v>
      </c>
      <c r="B3" s="966"/>
      <c r="C3" s="966"/>
      <c r="D3" s="966"/>
      <c r="E3" s="966"/>
      <c r="F3" s="967"/>
    </row>
    <row r="4" spans="1:6" ht="40.5" customHeight="1">
      <c r="A4" s="965" t="s">
        <v>647</v>
      </c>
      <c r="B4" s="966"/>
      <c r="C4" s="966"/>
      <c r="D4" s="966"/>
      <c r="E4" s="966"/>
      <c r="F4" s="967"/>
    </row>
    <row r="5" spans="1:6" ht="18.75">
      <c r="A5" s="965"/>
      <c r="B5" s="966"/>
      <c r="C5" s="966"/>
      <c r="D5" s="966"/>
      <c r="E5" s="966"/>
      <c r="F5" s="967"/>
    </row>
    <row r="6" spans="1:6" ht="9.75" customHeight="1" thickBot="1">
      <c r="A6" s="685"/>
      <c r="B6" s="686"/>
      <c r="C6" s="686"/>
      <c r="D6" s="686"/>
      <c r="E6" s="686"/>
      <c r="F6" s="687"/>
    </row>
    <row r="7" spans="1:6" ht="29.25" customHeight="1">
      <c r="A7" s="968" t="s">
        <v>32</v>
      </c>
      <c r="B7" s="970" t="s">
        <v>648</v>
      </c>
      <c r="C7" s="972" t="s">
        <v>430</v>
      </c>
      <c r="D7" s="972" t="s">
        <v>88</v>
      </c>
      <c r="E7" s="974" t="s">
        <v>649</v>
      </c>
      <c r="F7" s="975"/>
    </row>
    <row r="8" spans="1:6" ht="29.25" customHeight="1">
      <c r="A8" s="969"/>
      <c r="B8" s="971"/>
      <c r="C8" s="973"/>
      <c r="D8" s="973"/>
      <c r="E8" s="581" t="s">
        <v>650</v>
      </c>
      <c r="F8" s="582" t="s">
        <v>81</v>
      </c>
    </row>
    <row r="9" spans="1:6" ht="15.75">
      <c r="A9" s="583">
        <v>1</v>
      </c>
      <c r="B9" s="584">
        <v>2</v>
      </c>
      <c r="C9" s="584">
        <v>3</v>
      </c>
      <c r="D9" s="585">
        <v>4</v>
      </c>
      <c r="E9" s="584">
        <v>5</v>
      </c>
      <c r="F9" s="586">
        <v>6</v>
      </c>
    </row>
    <row r="10" spans="1:6" ht="15.75">
      <c r="A10" s="587"/>
      <c r="B10" s="588" t="s">
        <v>651</v>
      </c>
      <c r="C10" s="589"/>
      <c r="D10" s="590"/>
      <c r="E10" s="589"/>
      <c r="F10" s="591"/>
    </row>
    <row r="11" spans="1:6" ht="15.75">
      <c r="A11" s="592">
        <v>1</v>
      </c>
      <c r="B11" s="593" t="s">
        <v>652</v>
      </c>
      <c r="C11" s="584" t="s">
        <v>34</v>
      </c>
      <c r="D11" s="594">
        <v>18.5</v>
      </c>
      <c r="E11" s="594"/>
      <c r="F11" s="595"/>
    </row>
    <row r="12" spans="1:6" ht="28.5">
      <c r="A12" s="592">
        <v>2</v>
      </c>
      <c r="B12" s="596" t="s">
        <v>653</v>
      </c>
      <c r="C12" s="584" t="s">
        <v>34</v>
      </c>
      <c r="D12" s="594">
        <v>17.8</v>
      </c>
      <c r="E12" s="594"/>
      <c r="F12" s="595"/>
    </row>
    <row r="13" spans="1:6">
      <c r="A13" s="592">
        <v>3</v>
      </c>
      <c r="B13" s="596" t="s">
        <v>654</v>
      </c>
      <c r="C13" s="584" t="s">
        <v>33</v>
      </c>
      <c r="D13" s="594">
        <v>150</v>
      </c>
      <c r="E13" s="594"/>
      <c r="F13" s="595"/>
    </row>
    <row r="14" spans="1:6">
      <c r="A14" s="592">
        <v>4</v>
      </c>
      <c r="B14" s="596" t="s">
        <v>655</v>
      </c>
      <c r="C14" s="584" t="s">
        <v>33</v>
      </c>
      <c r="D14" s="594">
        <v>177.6</v>
      </c>
      <c r="E14" s="594"/>
      <c r="F14" s="595"/>
    </row>
    <row r="15" spans="1:6">
      <c r="A15" s="592">
        <v>5</v>
      </c>
      <c r="B15" s="596" t="s">
        <v>656</v>
      </c>
      <c r="C15" s="584" t="s">
        <v>33</v>
      </c>
      <c r="D15" s="594">
        <f>1946/2.7*3.2</f>
        <v>2306.37037037037</v>
      </c>
      <c r="E15" s="594"/>
      <c r="F15" s="595"/>
    </row>
    <row r="16" spans="1:6">
      <c r="A16" s="592">
        <v>6</v>
      </c>
      <c r="B16" s="596" t="s">
        <v>657</v>
      </c>
      <c r="C16" s="584" t="s">
        <v>33</v>
      </c>
      <c r="D16" s="594">
        <v>837.2</v>
      </c>
      <c r="E16" s="594"/>
      <c r="F16" s="595"/>
    </row>
    <row r="17" spans="1:6">
      <c r="A17" s="592">
        <v>7</v>
      </c>
      <c r="B17" s="596" t="s">
        <v>658</v>
      </c>
      <c r="C17" s="584" t="s">
        <v>33</v>
      </c>
      <c r="D17" s="594">
        <v>733.7</v>
      </c>
      <c r="E17" s="594"/>
      <c r="F17" s="595"/>
    </row>
    <row r="18" spans="1:6">
      <c r="A18" s="592">
        <v>8</v>
      </c>
      <c r="B18" s="596" t="s">
        <v>659</v>
      </c>
      <c r="C18" s="584" t="s">
        <v>19</v>
      </c>
      <c r="D18" s="594">
        <f>837*0.35*2.2+1946*0.02*2.3+14*2.3</f>
        <v>766.20600000000002</v>
      </c>
      <c r="E18" s="594"/>
      <c r="F18" s="595"/>
    </row>
    <row r="19" spans="1:6" ht="28.5">
      <c r="A19" s="592">
        <v>9</v>
      </c>
      <c r="B19" s="596" t="s">
        <v>660</v>
      </c>
      <c r="C19" s="584" t="s">
        <v>19</v>
      </c>
      <c r="D19" s="594">
        <f>D18</f>
        <v>766.20600000000002</v>
      </c>
      <c r="E19" s="594"/>
      <c r="F19" s="595"/>
    </row>
    <row r="20" spans="1:6">
      <c r="A20" s="592">
        <v>10</v>
      </c>
      <c r="B20" s="597" t="s">
        <v>661</v>
      </c>
      <c r="C20" s="584" t="s">
        <v>19</v>
      </c>
      <c r="D20" s="594">
        <v>766.2</v>
      </c>
      <c r="E20" s="594"/>
      <c r="F20" s="595"/>
    </row>
    <row r="21" spans="1:6" ht="15.75">
      <c r="A21" s="598"/>
      <c r="B21" s="588" t="s">
        <v>662</v>
      </c>
      <c r="C21" s="589"/>
      <c r="D21" s="599"/>
      <c r="E21" s="600"/>
      <c r="F21" s="601"/>
    </row>
    <row r="22" spans="1:6" ht="15.75">
      <c r="A22" s="598"/>
      <c r="B22" s="588" t="s">
        <v>663</v>
      </c>
      <c r="C22" s="589"/>
      <c r="D22" s="599"/>
      <c r="E22" s="600"/>
      <c r="F22" s="602"/>
    </row>
    <row r="23" spans="1:6" ht="25.5">
      <c r="A23" s="592">
        <v>1</v>
      </c>
      <c r="B23" s="597" t="s">
        <v>664</v>
      </c>
      <c r="C23" s="584" t="s">
        <v>34</v>
      </c>
      <c r="D23" s="603">
        <f>6*0.3*0.4*0.4</f>
        <v>0.28799999999999998</v>
      </c>
      <c r="E23" s="594"/>
      <c r="F23" s="215"/>
    </row>
    <row r="24" spans="1:6">
      <c r="A24" s="592">
        <v>2</v>
      </c>
      <c r="B24" s="604" t="s">
        <v>665</v>
      </c>
      <c r="C24" s="605" t="s">
        <v>19</v>
      </c>
      <c r="D24" s="606">
        <v>0.93799999999999994</v>
      </c>
      <c r="E24" s="606"/>
      <c r="F24" s="607"/>
    </row>
    <row r="25" spans="1:6" ht="15.75">
      <c r="A25" s="592"/>
      <c r="B25" s="608" t="s">
        <v>666</v>
      </c>
      <c r="C25" s="609" t="s">
        <v>19</v>
      </c>
      <c r="D25" s="603">
        <f>0.365*1.02</f>
        <v>0.37230000000000002</v>
      </c>
      <c r="E25" s="594"/>
      <c r="F25" s="215"/>
    </row>
    <row r="26" spans="1:6" ht="15.75">
      <c r="A26" s="592"/>
      <c r="B26" s="608" t="s">
        <v>667</v>
      </c>
      <c r="C26" s="609" t="s">
        <v>19</v>
      </c>
      <c r="D26" s="603">
        <f>0.055*1.02</f>
        <v>5.6100000000000004E-2</v>
      </c>
      <c r="E26" s="594"/>
      <c r="F26" s="215"/>
    </row>
    <row r="27" spans="1:6" ht="15.75">
      <c r="A27" s="592"/>
      <c r="B27" s="608" t="s">
        <v>668</v>
      </c>
      <c r="C27" s="609" t="s">
        <v>19</v>
      </c>
      <c r="D27" s="603">
        <v>0.442</v>
      </c>
      <c r="E27" s="594"/>
      <c r="F27" s="215"/>
    </row>
    <row r="28" spans="1:6" ht="15.75">
      <c r="A28" s="592"/>
      <c r="B28" s="608" t="s">
        <v>669</v>
      </c>
      <c r="C28" s="609" t="s">
        <v>19</v>
      </c>
      <c r="D28" s="603">
        <f>66.6*1.02/1000</f>
        <v>6.7932000000000006E-2</v>
      </c>
      <c r="E28" s="594"/>
      <c r="F28" s="215"/>
    </row>
    <row r="29" spans="1:6" ht="25.5">
      <c r="A29" s="592">
        <v>3</v>
      </c>
      <c r="B29" s="597" t="s">
        <v>670</v>
      </c>
      <c r="C29" s="584" t="s">
        <v>34</v>
      </c>
      <c r="D29" s="594">
        <v>5</v>
      </c>
      <c r="E29" s="594"/>
      <c r="F29" s="215"/>
    </row>
    <row r="30" spans="1:6" ht="15.75">
      <c r="A30" s="592"/>
      <c r="B30" s="610" t="s">
        <v>671</v>
      </c>
      <c r="C30" s="584" t="s">
        <v>19</v>
      </c>
      <c r="D30" s="594">
        <v>1.61</v>
      </c>
      <c r="E30" s="594"/>
      <c r="F30" s="215"/>
    </row>
    <row r="31" spans="1:6" ht="15.75">
      <c r="A31" s="598"/>
      <c r="B31" s="588" t="s">
        <v>672</v>
      </c>
      <c r="C31" s="589"/>
      <c r="D31" s="600"/>
      <c r="E31" s="600"/>
      <c r="F31" s="602"/>
    </row>
    <row r="32" spans="1:6" ht="25.5">
      <c r="A32" s="592">
        <v>1</v>
      </c>
      <c r="B32" s="611" t="s">
        <v>673</v>
      </c>
      <c r="C32" s="605" t="s">
        <v>19</v>
      </c>
      <c r="D32" s="606">
        <v>2.2673000000000001</v>
      </c>
      <c r="E32" s="606"/>
      <c r="F32" s="607"/>
    </row>
    <row r="33" spans="1:6" ht="25.5">
      <c r="A33" s="592">
        <v>2</v>
      </c>
      <c r="B33" s="611" t="s">
        <v>674</v>
      </c>
      <c r="C33" s="584" t="s">
        <v>675</v>
      </c>
      <c r="D33" s="606">
        <v>0.2</v>
      </c>
      <c r="E33" s="606"/>
      <c r="F33" s="607"/>
    </row>
    <row r="34" spans="1:6" ht="15.75">
      <c r="A34" s="592"/>
      <c r="B34" s="608" t="s">
        <v>676</v>
      </c>
      <c r="C34" s="609" t="s">
        <v>19</v>
      </c>
      <c r="D34" s="594">
        <v>1.2E-2</v>
      </c>
      <c r="E34" s="594"/>
      <c r="F34" s="215"/>
    </row>
    <row r="35" spans="1:6" ht="15.75">
      <c r="A35" s="598"/>
      <c r="B35" s="588" t="s">
        <v>677</v>
      </c>
      <c r="C35" s="589"/>
      <c r="D35" s="600"/>
      <c r="E35" s="600"/>
      <c r="F35" s="602"/>
    </row>
    <row r="36" spans="1:6" ht="31.5">
      <c r="A36" s="592">
        <v>1</v>
      </c>
      <c r="B36" s="593" t="s">
        <v>678</v>
      </c>
      <c r="C36" s="584" t="s">
        <v>675</v>
      </c>
      <c r="D36" s="594">
        <v>25</v>
      </c>
      <c r="E36" s="594"/>
      <c r="F36" s="215"/>
    </row>
    <row r="37" spans="1:6" ht="31.5">
      <c r="A37" s="592">
        <v>2</v>
      </c>
      <c r="B37" s="593" t="s">
        <v>679</v>
      </c>
      <c r="C37" s="584" t="s">
        <v>675</v>
      </c>
      <c r="D37" s="594">
        <v>9.8000000000000007</v>
      </c>
      <c r="E37" s="594"/>
      <c r="F37" s="215"/>
    </row>
    <row r="38" spans="1:6" ht="28.5">
      <c r="A38" s="592">
        <v>3</v>
      </c>
      <c r="B38" s="596" t="s">
        <v>680</v>
      </c>
      <c r="C38" s="584" t="s">
        <v>681</v>
      </c>
      <c r="D38" s="594">
        <v>123</v>
      </c>
      <c r="E38" s="594"/>
      <c r="F38" s="215"/>
    </row>
    <row r="39" spans="1:6" ht="25.5">
      <c r="A39" s="592">
        <v>6</v>
      </c>
      <c r="B39" s="611" t="s">
        <v>682</v>
      </c>
      <c r="C39" s="605" t="s">
        <v>19</v>
      </c>
      <c r="D39" s="606">
        <v>4.5400000000000003E-2</v>
      </c>
      <c r="E39" s="606"/>
      <c r="F39" s="607"/>
    </row>
    <row r="40" spans="1:6" ht="15.75">
      <c r="A40" s="592"/>
      <c r="B40" s="608" t="s">
        <v>671</v>
      </c>
      <c r="C40" s="609" t="s">
        <v>19</v>
      </c>
      <c r="D40" s="606">
        <v>4.5400000000000003E-2</v>
      </c>
      <c r="E40" s="606"/>
      <c r="F40" s="215"/>
    </row>
    <row r="41" spans="1:6" ht="28.5">
      <c r="A41" s="592">
        <v>7</v>
      </c>
      <c r="B41" s="596" t="s">
        <v>683</v>
      </c>
      <c r="C41" s="584" t="s">
        <v>33</v>
      </c>
      <c r="D41" s="594">
        <v>33.93</v>
      </c>
      <c r="E41" s="594"/>
      <c r="F41" s="215"/>
    </row>
    <row r="42" spans="1:6">
      <c r="A42" s="592">
        <v>8</v>
      </c>
      <c r="B42" s="596" t="s">
        <v>684</v>
      </c>
      <c r="C42" s="584" t="s">
        <v>33</v>
      </c>
      <c r="D42" s="594">
        <v>16.3</v>
      </c>
      <c r="E42" s="594"/>
      <c r="F42" s="215"/>
    </row>
    <row r="43" spans="1:6" ht="28.5">
      <c r="A43" s="592">
        <v>9</v>
      </c>
      <c r="B43" s="596" t="s">
        <v>685</v>
      </c>
      <c r="C43" s="584" t="s">
        <v>33</v>
      </c>
      <c r="D43" s="594">
        <v>33.83</v>
      </c>
      <c r="E43" s="594"/>
      <c r="F43" s="215"/>
    </row>
    <row r="44" spans="1:6">
      <c r="A44" s="592">
        <v>10</v>
      </c>
      <c r="B44" s="596" t="s">
        <v>686</v>
      </c>
      <c r="C44" s="584" t="s">
        <v>687</v>
      </c>
      <c r="D44" s="594">
        <v>23.3</v>
      </c>
      <c r="E44" s="594"/>
      <c r="F44" s="215"/>
    </row>
    <row r="45" spans="1:6">
      <c r="A45" s="592">
        <v>11</v>
      </c>
      <c r="B45" s="596" t="s">
        <v>688</v>
      </c>
      <c r="C45" s="584" t="s">
        <v>33</v>
      </c>
      <c r="D45" s="594">
        <v>5.8</v>
      </c>
      <c r="E45" s="594"/>
      <c r="F45" s="215"/>
    </row>
    <row r="46" spans="1:6" ht="28.5">
      <c r="A46" s="592">
        <v>12</v>
      </c>
      <c r="B46" s="612" t="s">
        <v>689</v>
      </c>
      <c r="C46" s="609" t="s">
        <v>33</v>
      </c>
      <c r="D46" s="594">
        <v>165</v>
      </c>
      <c r="E46" s="594"/>
      <c r="F46" s="215"/>
    </row>
    <row r="47" spans="1:6" ht="15.75">
      <c r="A47" s="598"/>
      <c r="B47" s="588" t="s">
        <v>690</v>
      </c>
      <c r="C47" s="589"/>
      <c r="D47" s="600"/>
      <c r="E47" s="600"/>
      <c r="F47" s="602"/>
    </row>
    <row r="48" spans="1:6" ht="31.5">
      <c r="A48" s="592">
        <v>1</v>
      </c>
      <c r="B48" s="613" t="s">
        <v>691</v>
      </c>
      <c r="C48" s="584" t="s">
        <v>34</v>
      </c>
      <c r="D48" s="594">
        <v>4.24</v>
      </c>
      <c r="E48" s="594"/>
      <c r="F48" s="215"/>
    </row>
    <row r="49" spans="1:6" ht="31.5">
      <c r="A49" s="592">
        <v>2</v>
      </c>
      <c r="B49" s="613" t="s">
        <v>692</v>
      </c>
      <c r="C49" s="584" t="s">
        <v>34</v>
      </c>
      <c r="D49" s="594">
        <v>30.64</v>
      </c>
      <c r="E49" s="594"/>
      <c r="F49" s="215"/>
    </row>
    <row r="50" spans="1:6">
      <c r="A50" s="592">
        <v>3</v>
      </c>
      <c r="B50" s="612" t="s">
        <v>693</v>
      </c>
      <c r="C50" s="609" t="s">
        <v>33</v>
      </c>
      <c r="D50" s="594">
        <v>612.70000000000005</v>
      </c>
      <c r="E50" s="594"/>
      <c r="F50" s="215"/>
    </row>
    <row r="51" spans="1:6" ht="28.5">
      <c r="A51" s="592">
        <v>4</v>
      </c>
      <c r="B51" s="596" t="s">
        <v>694</v>
      </c>
      <c r="C51" s="584" t="s">
        <v>33</v>
      </c>
      <c r="D51" s="594">
        <v>733.7</v>
      </c>
      <c r="E51" s="594"/>
      <c r="F51" s="215"/>
    </row>
    <row r="52" spans="1:6" ht="28.5">
      <c r="A52" s="592">
        <v>5</v>
      </c>
      <c r="B52" s="596" t="s">
        <v>695</v>
      </c>
      <c r="C52" s="584" t="s">
        <v>33</v>
      </c>
      <c r="D52" s="594">
        <v>733.7</v>
      </c>
      <c r="E52" s="594"/>
      <c r="F52" s="215"/>
    </row>
    <row r="53" spans="1:6" ht="28.5">
      <c r="A53" s="592">
        <v>6</v>
      </c>
      <c r="B53" s="612" t="s">
        <v>696</v>
      </c>
      <c r="C53" s="609" t="s">
        <v>33</v>
      </c>
      <c r="D53" s="594">
        <v>151.19999999999999</v>
      </c>
      <c r="E53" s="594"/>
      <c r="F53" s="215"/>
    </row>
    <row r="54" spans="1:6">
      <c r="A54" s="592">
        <v>7</v>
      </c>
      <c r="B54" s="604" t="s">
        <v>697</v>
      </c>
      <c r="C54" s="605" t="s">
        <v>33</v>
      </c>
      <c r="D54" s="606">
        <v>46.6</v>
      </c>
      <c r="E54" s="606"/>
      <c r="F54" s="607"/>
    </row>
    <row r="55" spans="1:6" ht="15.75">
      <c r="A55" s="592">
        <v>8</v>
      </c>
      <c r="B55" s="614" t="s">
        <v>698</v>
      </c>
      <c r="C55" s="605" t="s">
        <v>33</v>
      </c>
      <c r="D55" s="606">
        <v>353.8</v>
      </c>
      <c r="E55" s="606"/>
      <c r="F55" s="607"/>
    </row>
    <row r="56" spans="1:6" ht="31.5">
      <c r="A56" s="592">
        <v>9</v>
      </c>
      <c r="B56" s="593" t="s">
        <v>699</v>
      </c>
      <c r="C56" s="584" t="s">
        <v>33</v>
      </c>
      <c r="D56" s="594">
        <v>212.5</v>
      </c>
      <c r="E56" s="594"/>
      <c r="F56" s="215"/>
    </row>
    <row r="57" spans="1:6" ht="28.5">
      <c r="A57" s="592">
        <v>10</v>
      </c>
      <c r="B57" s="596" t="s">
        <v>700</v>
      </c>
      <c r="C57" s="584" t="s">
        <v>687</v>
      </c>
      <c r="D57" s="594">
        <v>75</v>
      </c>
      <c r="E57" s="594"/>
      <c r="F57" s="215"/>
    </row>
    <row r="58" spans="1:6" ht="28.5">
      <c r="A58" s="592">
        <v>11</v>
      </c>
      <c r="B58" s="596" t="s">
        <v>701</v>
      </c>
      <c r="C58" s="584" t="s">
        <v>33</v>
      </c>
      <c r="D58" s="594">
        <v>121</v>
      </c>
      <c r="E58" s="594"/>
      <c r="F58" s="215"/>
    </row>
    <row r="59" spans="1:6" ht="18.75">
      <c r="A59" s="598"/>
      <c r="B59" s="615" t="s">
        <v>702</v>
      </c>
      <c r="C59" s="589"/>
      <c r="D59" s="600"/>
      <c r="E59" s="600"/>
      <c r="F59" s="602"/>
    </row>
    <row r="60" spans="1:6" ht="25.5">
      <c r="A60" s="592">
        <v>1</v>
      </c>
      <c r="B60" s="611" t="s">
        <v>703</v>
      </c>
      <c r="C60" s="605" t="s">
        <v>33</v>
      </c>
      <c r="D60" s="606">
        <v>300</v>
      </c>
      <c r="E60" s="606"/>
      <c r="F60" s="607"/>
    </row>
    <row r="61" spans="1:6">
      <c r="A61" s="592">
        <v>2</v>
      </c>
      <c r="B61" s="611" t="s">
        <v>704</v>
      </c>
      <c r="C61" s="605" t="s">
        <v>33</v>
      </c>
      <c r="D61" s="606">
        <v>46</v>
      </c>
      <c r="E61" s="616"/>
      <c r="F61" s="607"/>
    </row>
    <row r="62" spans="1:6">
      <c r="A62" s="592">
        <v>3</v>
      </c>
      <c r="B62" s="611" t="s">
        <v>705</v>
      </c>
      <c r="C62" s="605" t="s">
        <v>33</v>
      </c>
      <c r="D62" s="606">
        <v>54.7</v>
      </c>
      <c r="E62" s="606"/>
      <c r="F62" s="607"/>
    </row>
    <row r="63" spans="1:6">
      <c r="A63" s="592">
        <v>4</v>
      </c>
      <c r="B63" s="596" t="s">
        <v>706</v>
      </c>
      <c r="C63" s="584" t="s">
        <v>33</v>
      </c>
      <c r="D63" s="594">
        <v>103.8</v>
      </c>
      <c r="E63" s="594"/>
      <c r="F63" s="215"/>
    </row>
    <row r="64" spans="1:6" ht="31.5">
      <c r="A64" s="592">
        <v>5</v>
      </c>
      <c r="B64" s="613" t="s">
        <v>707</v>
      </c>
      <c r="C64" s="584" t="s">
        <v>33</v>
      </c>
      <c r="D64" s="594">
        <v>38.200000000000003</v>
      </c>
      <c r="E64" s="594"/>
      <c r="F64" s="215"/>
    </row>
    <row r="65" spans="1:6" ht="15.75">
      <c r="A65" s="592">
        <v>6</v>
      </c>
      <c r="B65" s="613" t="s">
        <v>708</v>
      </c>
      <c r="C65" s="584" t="s">
        <v>33</v>
      </c>
      <c r="D65" s="594">
        <v>349.9</v>
      </c>
      <c r="E65" s="594"/>
      <c r="F65" s="215"/>
    </row>
    <row r="66" spans="1:6" ht="15.75">
      <c r="A66" s="592">
        <v>7</v>
      </c>
      <c r="B66" s="613" t="s">
        <v>709</v>
      </c>
      <c r="C66" s="584" t="s">
        <v>33</v>
      </c>
      <c r="D66" s="594">
        <v>349.9</v>
      </c>
      <c r="E66" s="594"/>
      <c r="F66" s="215"/>
    </row>
    <row r="67" spans="1:6" ht="18.75">
      <c r="A67" s="598"/>
      <c r="B67" s="617" t="s">
        <v>710</v>
      </c>
      <c r="C67" s="589"/>
      <c r="D67" s="600"/>
      <c r="E67" s="600"/>
      <c r="F67" s="602"/>
    </row>
    <row r="68" spans="1:6" ht="15.75">
      <c r="A68" s="592">
        <v>1</v>
      </c>
      <c r="B68" s="614" t="s">
        <v>711</v>
      </c>
      <c r="C68" s="605" t="s">
        <v>712</v>
      </c>
      <c r="D68" s="606">
        <v>1137.3</v>
      </c>
      <c r="E68" s="606"/>
      <c r="F68" s="607"/>
    </row>
    <row r="69" spans="1:6" ht="15.75">
      <c r="A69" s="592">
        <v>2</v>
      </c>
      <c r="B69" s="614" t="s">
        <v>713</v>
      </c>
      <c r="C69" s="605" t="s">
        <v>33</v>
      </c>
      <c r="D69" s="606">
        <v>142.69999999999999</v>
      </c>
      <c r="E69" s="606"/>
      <c r="F69" s="607"/>
    </row>
    <row r="70" spans="1:6" ht="15.75">
      <c r="A70" s="592">
        <v>3</v>
      </c>
      <c r="B70" s="618" t="s">
        <v>714</v>
      </c>
      <c r="C70" s="619" t="s">
        <v>33</v>
      </c>
      <c r="D70" s="620">
        <v>200</v>
      </c>
      <c r="E70" s="620"/>
      <c r="F70" s="621"/>
    </row>
    <row r="71" spans="1:6" ht="15.75">
      <c r="A71" s="592">
        <v>4</v>
      </c>
      <c r="B71" s="618" t="s">
        <v>715</v>
      </c>
      <c r="C71" s="619" t="s">
        <v>33</v>
      </c>
      <c r="D71" s="620">
        <v>200</v>
      </c>
      <c r="E71" s="620"/>
      <c r="F71" s="607"/>
    </row>
    <row r="72" spans="1:6" ht="31.5">
      <c r="A72" s="592">
        <v>5</v>
      </c>
      <c r="B72" s="618" t="s">
        <v>716</v>
      </c>
      <c r="C72" s="619" t="s">
        <v>717</v>
      </c>
      <c r="D72" s="620">
        <v>2</v>
      </c>
      <c r="E72" s="620"/>
      <c r="F72" s="607"/>
    </row>
    <row r="73" spans="1:6">
      <c r="A73" s="592">
        <v>6</v>
      </c>
      <c r="B73" s="596" t="s">
        <v>718</v>
      </c>
      <c r="C73" s="584" t="s">
        <v>33</v>
      </c>
      <c r="D73" s="594">
        <v>1280</v>
      </c>
      <c r="E73" s="594"/>
      <c r="F73" s="215"/>
    </row>
    <row r="74" spans="1:6" ht="15.75">
      <c r="A74" s="598"/>
      <c r="B74" s="622" t="s">
        <v>719</v>
      </c>
      <c r="C74" s="623"/>
      <c r="D74" s="600"/>
      <c r="E74" s="600"/>
      <c r="F74" s="624"/>
    </row>
    <row r="75" spans="1:6" ht="15.75">
      <c r="A75" s="625">
        <v>1</v>
      </c>
      <c r="B75" s="618" t="s">
        <v>720</v>
      </c>
      <c r="C75" s="619" t="s">
        <v>33</v>
      </c>
      <c r="D75" s="606">
        <v>50.6</v>
      </c>
      <c r="E75" s="606"/>
      <c r="F75" s="607"/>
    </row>
    <row r="76" spans="1:6">
      <c r="A76" s="625">
        <v>2</v>
      </c>
      <c r="B76" s="626" t="s">
        <v>721</v>
      </c>
      <c r="C76" s="609" t="s">
        <v>19</v>
      </c>
      <c r="D76" s="603">
        <f>0.098</f>
        <v>9.8000000000000004E-2</v>
      </c>
      <c r="E76" s="594"/>
      <c r="F76" s="215"/>
    </row>
    <row r="77" spans="1:6" ht="31.5">
      <c r="A77" s="627"/>
      <c r="B77" s="622" t="s">
        <v>722</v>
      </c>
      <c r="C77" s="628"/>
      <c r="D77" s="629"/>
      <c r="E77" s="629"/>
      <c r="F77" s="630"/>
    </row>
    <row r="78" spans="1:6" ht="15.75">
      <c r="A78" s="625">
        <v>1</v>
      </c>
      <c r="B78" s="631" t="s">
        <v>723</v>
      </c>
      <c r="C78" s="609" t="s">
        <v>34</v>
      </c>
      <c r="D78" s="594">
        <f>5.3*3.2*0.35</f>
        <v>5.9359999999999999</v>
      </c>
      <c r="E78" s="594"/>
      <c r="F78" s="215"/>
    </row>
    <row r="79" spans="1:6" ht="15.75">
      <c r="A79" s="625">
        <v>2</v>
      </c>
      <c r="B79" s="631" t="s">
        <v>724</v>
      </c>
      <c r="C79" s="609" t="s">
        <v>34</v>
      </c>
      <c r="D79" s="594">
        <v>1.2</v>
      </c>
      <c r="E79" s="594"/>
      <c r="F79" s="215"/>
    </row>
    <row r="80" spans="1:6" ht="15.75">
      <c r="A80" s="625">
        <v>3</v>
      </c>
      <c r="B80" s="631" t="s">
        <v>725</v>
      </c>
      <c r="C80" s="609" t="s">
        <v>19</v>
      </c>
      <c r="D80" s="594">
        <f>4.7*1.95</f>
        <v>9.1650000000000009</v>
      </c>
      <c r="E80" s="594"/>
      <c r="F80" s="215"/>
    </row>
    <row r="81" spans="1:6" ht="15.75">
      <c r="A81" s="625">
        <v>4</v>
      </c>
      <c r="B81" s="631" t="s">
        <v>726</v>
      </c>
      <c r="C81" s="609" t="s">
        <v>19</v>
      </c>
      <c r="D81" s="594">
        <f>D80</f>
        <v>9.1650000000000009</v>
      </c>
      <c r="E81" s="594"/>
      <c r="F81" s="215"/>
    </row>
    <row r="82" spans="1:6" ht="28.5">
      <c r="A82" s="625">
        <v>5</v>
      </c>
      <c r="B82" s="612" t="s">
        <v>727</v>
      </c>
      <c r="C82" s="609" t="s">
        <v>34</v>
      </c>
      <c r="D82" s="594">
        <v>10</v>
      </c>
      <c r="E82" s="594"/>
      <c r="F82" s="215"/>
    </row>
    <row r="83" spans="1:6" ht="28.5">
      <c r="A83" s="625">
        <v>6</v>
      </c>
      <c r="B83" s="612" t="s">
        <v>728</v>
      </c>
      <c r="C83" s="609" t="s">
        <v>34</v>
      </c>
      <c r="D83" s="594">
        <v>5</v>
      </c>
      <c r="E83" s="594"/>
      <c r="F83" s="215"/>
    </row>
    <row r="84" spans="1:6" ht="15.75">
      <c r="A84" s="625"/>
      <c r="B84" s="608" t="s">
        <v>676</v>
      </c>
      <c r="C84" s="609" t="s">
        <v>19</v>
      </c>
      <c r="D84" s="594">
        <v>0.29299999999999998</v>
      </c>
      <c r="E84" s="594"/>
      <c r="F84" s="215"/>
    </row>
    <row r="85" spans="1:6" ht="15.75">
      <c r="A85" s="625">
        <v>7</v>
      </c>
      <c r="B85" s="593" t="s">
        <v>729</v>
      </c>
      <c r="C85" s="584" t="s">
        <v>675</v>
      </c>
      <c r="D85" s="594">
        <v>8.83</v>
      </c>
      <c r="E85" s="594"/>
      <c r="F85" s="215"/>
    </row>
    <row r="86" spans="1:6" ht="30.75">
      <c r="A86" s="625">
        <v>8</v>
      </c>
      <c r="B86" s="604" t="s">
        <v>730</v>
      </c>
      <c r="C86" s="605" t="s">
        <v>19</v>
      </c>
      <c r="D86" s="606">
        <v>0.12</v>
      </c>
      <c r="E86" s="606"/>
      <c r="F86" s="607"/>
    </row>
    <row r="87" spans="1:6" ht="15.75">
      <c r="A87" s="625"/>
      <c r="B87" s="608" t="s">
        <v>731</v>
      </c>
      <c r="C87" s="609" t="s">
        <v>19</v>
      </c>
      <c r="D87" s="594">
        <f>0.0678*1.02</f>
        <v>6.9155999999999995E-2</v>
      </c>
      <c r="E87" s="594"/>
      <c r="F87" s="215"/>
    </row>
    <row r="88" spans="1:6" ht="15.75">
      <c r="A88" s="625"/>
      <c r="B88" s="608" t="s">
        <v>669</v>
      </c>
      <c r="C88" s="609" t="s">
        <v>19</v>
      </c>
      <c r="D88" s="594">
        <f>0.0263*1.02</f>
        <v>2.6826000000000003E-2</v>
      </c>
      <c r="E88" s="594"/>
      <c r="F88" s="215"/>
    </row>
    <row r="89" spans="1:6" ht="15.75">
      <c r="A89" s="625"/>
      <c r="B89" s="608" t="s">
        <v>732</v>
      </c>
      <c r="C89" s="609" t="s">
        <v>19</v>
      </c>
      <c r="D89" s="594">
        <v>2.4E-2</v>
      </c>
      <c r="E89" s="594"/>
      <c r="F89" s="215"/>
    </row>
    <row r="90" spans="1:6" ht="31.5">
      <c r="A90" s="625">
        <v>9</v>
      </c>
      <c r="B90" s="631" t="s">
        <v>733</v>
      </c>
      <c r="C90" s="609" t="s">
        <v>34</v>
      </c>
      <c r="D90" s="594">
        <v>3.3</v>
      </c>
      <c r="E90" s="594"/>
      <c r="F90" s="215"/>
    </row>
    <row r="91" spans="1:6" ht="15.75">
      <c r="A91" s="625"/>
      <c r="B91" s="608" t="s">
        <v>671</v>
      </c>
      <c r="C91" s="609" t="s">
        <v>19</v>
      </c>
      <c r="D91" s="594">
        <v>0.29699999999999999</v>
      </c>
      <c r="E91" s="594"/>
      <c r="F91" s="215"/>
    </row>
    <row r="92" spans="1:6" ht="31.5">
      <c r="A92" s="625">
        <v>10</v>
      </c>
      <c r="B92" s="631" t="s">
        <v>734</v>
      </c>
      <c r="C92" s="609" t="s">
        <v>33</v>
      </c>
      <c r="D92" s="594">
        <v>23</v>
      </c>
      <c r="E92" s="594"/>
      <c r="F92" s="215"/>
    </row>
    <row r="93" spans="1:6" ht="31.5">
      <c r="A93" s="625">
        <v>11</v>
      </c>
      <c r="B93" s="631" t="s">
        <v>735</v>
      </c>
      <c r="C93" s="609" t="s">
        <v>33</v>
      </c>
      <c r="D93" s="594">
        <v>23</v>
      </c>
      <c r="E93" s="594"/>
      <c r="F93" s="215"/>
    </row>
    <row r="94" spans="1:6" ht="31.5">
      <c r="A94" s="625">
        <v>12</v>
      </c>
      <c r="B94" s="631" t="s">
        <v>736</v>
      </c>
      <c r="C94" s="609" t="s">
        <v>33</v>
      </c>
      <c r="D94" s="632">
        <v>5.8</v>
      </c>
      <c r="E94" s="594"/>
      <c r="F94" s="215"/>
    </row>
    <row r="95" spans="1:6" ht="28.5">
      <c r="A95" s="625">
        <v>13</v>
      </c>
      <c r="B95" s="596" t="s">
        <v>734</v>
      </c>
      <c r="C95" s="584" t="s">
        <v>33</v>
      </c>
      <c r="D95" s="594">
        <v>17.5</v>
      </c>
      <c r="E95" s="594"/>
      <c r="F95" s="215"/>
    </row>
    <row r="96" spans="1:6">
      <c r="A96" s="625">
        <v>14</v>
      </c>
      <c r="B96" s="604" t="s">
        <v>737</v>
      </c>
      <c r="C96" s="605" t="s">
        <v>33</v>
      </c>
      <c r="D96" s="606">
        <v>17.5</v>
      </c>
      <c r="E96" s="606"/>
      <c r="F96" s="607"/>
    </row>
    <row r="97" spans="1:6" ht="31.5">
      <c r="A97" s="625">
        <v>15</v>
      </c>
      <c r="B97" s="618" t="s">
        <v>738</v>
      </c>
      <c r="C97" s="619" t="s">
        <v>33</v>
      </c>
      <c r="D97" s="620">
        <v>41.7</v>
      </c>
      <c r="E97" s="620"/>
      <c r="F97" s="621"/>
    </row>
    <row r="98" spans="1:6">
      <c r="A98" s="625">
        <v>16</v>
      </c>
      <c r="B98" s="596" t="s">
        <v>739</v>
      </c>
      <c r="C98" s="584" t="s">
        <v>33</v>
      </c>
      <c r="D98" s="594">
        <v>17.5</v>
      </c>
      <c r="E98" s="594"/>
      <c r="F98" s="215"/>
    </row>
    <row r="99" spans="1:6" ht="31.5">
      <c r="A99" s="625">
        <v>17</v>
      </c>
      <c r="B99" s="618" t="s">
        <v>740</v>
      </c>
      <c r="C99" s="619" t="s">
        <v>33</v>
      </c>
      <c r="D99" s="620">
        <v>45.96</v>
      </c>
      <c r="E99" s="620"/>
      <c r="F99" s="621"/>
    </row>
    <row r="100" spans="1:6" ht="28.5">
      <c r="A100" s="625">
        <v>18</v>
      </c>
      <c r="B100" s="596" t="s">
        <v>741</v>
      </c>
      <c r="C100" s="584" t="s">
        <v>33</v>
      </c>
      <c r="D100" s="594">
        <v>41.7</v>
      </c>
      <c r="E100" s="594"/>
      <c r="F100" s="215"/>
    </row>
    <row r="101" spans="1:6" ht="31.5">
      <c r="A101" s="625">
        <v>19</v>
      </c>
      <c r="B101" s="613" t="s">
        <v>742</v>
      </c>
      <c r="C101" s="584" t="s">
        <v>33</v>
      </c>
      <c r="D101" s="594">
        <v>17.5</v>
      </c>
      <c r="E101" s="594"/>
      <c r="F101" s="215"/>
    </row>
    <row r="102" spans="1:6">
      <c r="A102" s="625">
        <v>20</v>
      </c>
      <c r="B102" s="612" t="s">
        <v>743</v>
      </c>
      <c r="C102" s="633" t="s">
        <v>33</v>
      </c>
      <c r="D102" s="634">
        <v>46</v>
      </c>
      <c r="E102" s="634"/>
      <c r="F102" s="159"/>
    </row>
    <row r="103" spans="1:6" ht="15.75">
      <c r="A103" s="635"/>
      <c r="B103" s="636" t="s">
        <v>81</v>
      </c>
      <c r="C103" s="976"/>
      <c r="D103" s="977"/>
      <c r="E103" s="978"/>
      <c r="F103" s="637"/>
    </row>
    <row r="104" spans="1:6" ht="18.75">
      <c r="A104" s="638"/>
      <c r="B104" s="955" t="s">
        <v>744</v>
      </c>
      <c r="C104" s="955"/>
      <c r="D104" s="955"/>
      <c r="E104" s="955"/>
      <c r="F104" s="639"/>
    </row>
    <row r="105" spans="1:6" ht="28.5">
      <c r="A105" s="640">
        <v>1</v>
      </c>
      <c r="B105" s="641" t="s">
        <v>745</v>
      </c>
      <c r="C105" s="642" t="s">
        <v>5</v>
      </c>
      <c r="D105" s="643">
        <v>172</v>
      </c>
      <c r="E105" s="643"/>
      <c r="F105" s="643"/>
    </row>
    <row r="106" spans="1:6" ht="15.75">
      <c r="A106" s="582"/>
      <c r="B106" s="644" t="s">
        <v>746</v>
      </c>
      <c r="C106" s="645" t="s">
        <v>5</v>
      </c>
      <c r="D106" s="165">
        <v>32</v>
      </c>
      <c r="E106" s="165"/>
      <c r="F106" s="165"/>
    </row>
    <row r="107" spans="1:6" ht="15.75">
      <c r="A107" s="582"/>
      <c r="B107" s="644" t="s">
        <v>747</v>
      </c>
      <c r="C107" s="645" t="s">
        <v>5</v>
      </c>
      <c r="D107" s="165">
        <v>140</v>
      </c>
      <c r="E107" s="165"/>
      <c r="F107" s="165"/>
    </row>
    <row r="108" spans="1:6" ht="28.5">
      <c r="A108" s="582">
        <v>2</v>
      </c>
      <c r="B108" s="646" t="s">
        <v>748</v>
      </c>
      <c r="C108" s="586" t="s">
        <v>5</v>
      </c>
      <c r="D108" s="215">
        <v>80</v>
      </c>
      <c r="E108" s="215"/>
      <c r="F108" s="215"/>
    </row>
    <row r="109" spans="1:6" ht="15.75">
      <c r="A109" s="582"/>
      <c r="B109" s="644" t="s">
        <v>749</v>
      </c>
      <c r="C109" s="645" t="s">
        <v>5</v>
      </c>
      <c r="D109" s="165">
        <v>80</v>
      </c>
      <c r="E109" s="165"/>
      <c r="F109" s="165"/>
    </row>
    <row r="110" spans="1:6">
      <c r="A110" s="582">
        <v>3</v>
      </c>
      <c r="B110" s="597" t="s">
        <v>750</v>
      </c>
      <c r="C110" s="586" t="s">
        <v>451</v>
      </c>
      <c r="D110" s="215">
        <f>D111+D112+D113</f>
        <v>26</v>
      </c>
      <c r="E110" s="215"/>
      <c r="F110" s="215"/>
    </row>
    <row r="111" spans="1:6">
      <c r="A111" s="582"/>
      <c r="B111" s="647" t="s">
        <v>751</v>
      </c>
      <c r="C111" s="586" t="s">
        <v>451</v>
      </c>
      <c r="D111" s="215">
        <v>14</v>
      </c>
      <c r="E111" s="215"/>
      <c r="F111" s="215"/>
    </row>
    <row r="112" spans="1:6">
      <c r="A112" s="582"/>
      <c r="B112" s="647" t="s">
        <v>752</v>
      </c>
      <c r="C112" s="586" t="s">
        <v>451</v>
      </c>
      <c r="D112" s="215">
        <v>5</v>
      </c>
      <c r="E112" s="215"/>
      <c r="F112" s="215"/>
    </row>
    <row r="113" spans="1:6">
      <c r="A113" s="582"/>
      <c r="B113" s="647" t="s">
        <v>753</v>
      </c>
      <c r="C113" s="586" t="s">
        <v>451</v>
      </c>
      <c r="D113" s="215">
        <v>7</v>
      </c>
      <c r="E113" s="215"/>
      <c r="F113" s="215"/>
    </row>
    <row r="114" spans="1:6">
      <c r="A114" s="582">
        <v>4</v>
      </c>
      <c r="B114" s="648" t="s">
        <v>754</v>
      </c>
      <c r="C114" s="586" t="s">
        <v>451</v>
      </c>
      <c r="D114" s="215">
        <v>75</v>
      </c>
      <c r="E114" s="215"/>
      <c r="F114" s="215"/>
    </row>
    <row r="115" spans="1:6">
      <c r="A115" s="582"/>
      <c r="B115" s="647" t="s">
        <v>755</v>
      </c>
      <c r="C115" s="586" t="s">
        <v>451</v>
      </c>
      <c r="D115" s="215">
        <v>14</v>
      </c>
      <c r="E115" s="215"/>
      <c r="F115" s="215"/>
    </row>
    <row r="116" spans="1:6">
      <c r="A116" s="582"/>
      <c r="B116" s="647" t="s">
        <v>756</v>
      </c>
      <c r="C116" s="586" t="s">
        <v>451</v>
      </c>
      <c r="D116" s="215">
        <v>12</v>
      </c>
      <c r="E116" s="215"/>
      <c r="F116" s="215"/>
    </row>
    <row r="117" spans="1:6">
      <c r="A117" s="582"/>
      <c r="B117" s="647" t="s">
        <v>757</v>
      </c>
      <c r="C117" s="586" t="s">
        <v>451</v>
      </c>
      <c r="D117" s="215">
        <v>20</v>
      </c>
      <c r="E117" s="215"/>
      <c r="F117" s="215"/>
    </row>
    <row r="118" spans="1:6">
      <c r="A118" s="582"/>
      <c r="B118" s="647" t="s">
        <v>758</v>
      </c>
      <c r="C118" s="586" t="s">
        <v>451</v>
      </c>
      <c r="D118" s="215">
        <v>16</v>
      </c>
      <c r="E118" s="215"/>
      <c r="F118" s="215"/>
    </row>
    <row r="119" spans="1:6">
      <c r="A119" s="582"/>
      <c r="B119" s="647" t="s">
        <v>759</v>
      </c>
      <c r="C119" s="586" t="s">
        <v>451</v>
      </c>
      <c r="D119" s="215">
        <v>11</v>
      </c>
      <c r="E119" s="215"/>
      <c r="F119" s="215"/>
    </row>
    <row r="120" spans="1:6">
      <c r="A120" s="582"/>
      <c r="B120" s="647" t="s">
        <v>760</v>
      </c>
      <c r="C120" s="586" t="s">
        <v>451</v>
      </c>
      <c r="D120" s="215">
        <v>3</v>
      </c>
      <c r="E120" s="215"/>
      <c r="F120" s="215"/>
    </row>
    <row r="121" spans="1:6">
      <c r="A121" s="582"/>
      <c r="B121" s="647" t="s">
        <v>761</v>
      </c>
      <c r="C121" s="586" t="s">
        <v>451</v>
      </c>
      <c r="D121" s="215">
        <v>2</v>
      </c>
      <c r="E121" s="215"/>
      <c r="F121" s="215"/>
    </row>
    <row r="122" spans="1:6" ht="42.75">
      <c r="A122" s="582">
        <v>5</v>
      </c>
      <c r="B122" s="596" t="s">
        <v>762</v>
      </c>
      <c r="C122" s="586" t="s">
        <v>717</v>
      </c>
      <c r="D122" s="215">
        <v>3</v>
      </c>
      <c r="E122" s="215"/>
      <c r="F122" s="215"/>
    </row>
    <row r="123" spans="1:6" ht="15.75">
      <c r="A123" s="582">
        <v>6</v>
      </c>
      <c r="B123" s="618" t="s">
        <v>763</v>
      </c>
      <c r="C123" s="586" t="s">
        <v>451</v>
      </c>
      <c r="D123" s="215">
        <v>11</v>
      </c>
      <c r="E123" s="215"/>
      <c r="F123" s="215"/>
    </row>
    <row r="124" spans="1:6" ht="15.75">
      <c r="A124" s="582"/>
      <c r="B124" s="644" t="s">
        <v>764</v>
      </c>
      <c r="C124" s="645" t="s">
        <v>451</v>
      </c>
      <c r="D124" s="165">
        <v>11</v>
      </c>
      <c r="E124" s="165"/>
      <c r="F124" s="165"/>
    </row>
    <row r="125" spans="1:6" ht="15.75">
      <c r="A125" s="582">
        <v>7</v>
      </c>
      <c r="B125" s="631" t="s">
        <v>723</v>
      </c>
      <c r="C125" s="609" t="s">
        <v>34</v>
      </c>
      <c r="D125" s="594">
        <v>6</v>
      </c>
      <c r="E125" s="594"/>
      <c r="F125" s="215"/>
    </row>
    <row r="126" spans="1:6" ht="15.75">
      <c r="A126" s="582">
        <v>8</v>
      </c>
      <c r="B126" s="631" t="s">
        <v>765</v>
      </c>
      <c r="C126" s="609" t="s">
        <v>34</v>
      </c>
      <c r="D126" s="594">
        <v>1.2</v>
      </c>
      <c r="E126" s="594"/>
      <c r="F126" s="215"/>
    </row>
    <row r="127" spans="1:6" ht="15.75">
      <c r="A127" s="582">
        <v>9</v>
      </c>
      <c r="B127" s="631" t="s">
        <v>766</v>
      </c>
      <c r="C127" s="609" t="s">
        <v>19</v>
      </c>
      <c r="D127" s="594">
        <f>4.8*1.95</f>
        <v>9.36</v>
      </c>
      <c r="E127" s="594"/>
      <c r="F127" s="215"/>
    </row>
    <row r="128" spans="1:6" ht="15.75">
      <c r="A128" s="582">
        <v>10</v>
      </c>
      <c r="B128" s="631" t="s">
        <v>767</v>
      </c>
      <c r="C128" s="609" t="s">
        <v>19</v>
      </c>
      <c r="D128" s="594">
        <f>18*2.3</f>
        <v>41.4</v>
      </c>
      <c r="E128" s="594"/>
      <c r="F128" s="215"/>
    </row>
    <row r="129" spans="1:6">
      <c r="A129" s="582">
        <v>11</v>
      </c>
      <c r="B129" s="649" t="s">
        <v>768</v>
      </c>
      <c r="C129" s="586" t="s">
        <v>34</v>
      </c>
      <c r="D129" s="215">
        <v>18</v>
      </c>
      <c r="E129" s="215"/>
      <c r="F129" s="215"/>
    </row>
    <row r="130" spans="1:6">
      <c r="A130" s="582">
        <v>11</v>
      </c>
      <c r="B130" s="649" t="s">
        <v>769</v>
      </c>
      <c r="C130" s="586" t="s">
        <v>34</v>
      </c>
      <c r="D130" s="215">
        <v>18</v>
      </c>
      <c r="E130" s="215"/>
      <c r="F130" s="215"/>
    </row>
    <row r="131" spans="1:6" ht="28.5">
      <c r="A131" s="582">
        <v>12</v>
      </c>
      <c r="B131" s="650" t="s">
        <v>770</v>
      </c>
      <c r="C131" s="586" t="s">
        <v>5</v>
      </c>
      <c r="D131" s="215">
        <v>96</v>
      </c>
      <c r="E131" s="215"/>
      <c r="F131" s="215"/>
    </row>
    <row r="132" spans="1:6">
      <c r="A132" s="582">
        <v>13</v>
      </c>
      <c r="B132" s="597" t="s">
        <v>771</v>
      </c>
      <c r="C132" s="586" t="s">
        <v>451</v>
      </c>
      <c r="D132" s="215">
        <v>31</v>
      </c>
      <c r="E132" s="215"/>
      <c r="F132" s="215"/>
    </row>
    <row r="133" spans="1:6">
      <c r="A133" s="582"/>
      <c r="B133" s="647" t="s">
        <v>772</v>
      </c>
      <c r="C133" s="586" t="s">
        <v>451</v>
      </c>
      <c r="D133" s="215">
        <v>10</v>
      </c>
      <c r="E133" s="215"/>
      <c r="F133" s="215"/>
    </row>
    <row r="134" spans="1:6">
      <c r="A134" s="582"/>
      <c r="B134" s="647" t="s">
        <v>773</v>
      </c>
      <c r="C134" s="586" t="s">
        <v>451</v>
      </c>
      <c r="D134" s="215">
        <v>8</v>
      </c>
      <c r="E134" s="215"/>
      <c r="F134" s="215"/>
    </row>
    <row r="135" spans="1:6">
      <c r="A135" s="582"/>
      <c r="B135" s="647" t="s">
        <v>774</v>
      </c>
      <c r="C135" s="586" t="s">
        <v>451</v>
      </c>
      <c r="D135" s="215">
        <v>6</v>
      </c>
      <c r="E135" s="215"/>
      <c r="F135" s="215"/>
    </row>
    <row r="136" spans="1:6">
      <c r="A136" s="582"/>
      <c r="B136" s="647" t="s">
        <v>775</v>
      </c>
      <c r="C136" s="586" t="s">
        <v>451</v>
      </c>
      <c r="D136" s="215">
        <v>1</v>
      </c>
      <c r="E136" s="215"/>
      <c r="F136" s="215"/>
    </row>
    <row r="137" spans="1:6">
      <c r="A137" s="582"/>
      <c r="B137" s="647" t="s">
        <v>776</v>
      </c>
      <c r="C137" s="586" t="s">
        <v>451</v>
      </c>
      <c r="D137" s="215">
        <v>6</v>
      </c>
      <c r="E137" s="215"/>
      <c r="F137" s="215"/>
    </row>
    <row r="138" spans="1:6">
      <c r="A138" s="582">
        <v>14</v>
      </c>
      <c r="B138" s="651" t="s">
        <v>777</v>
      </c>
      <c r="C138" s="586" t="s">
        <v>451</v>
      </c>
      <c r="D138" s="215">
        <f>D139+D140+D141+D142+D143+D144+D145+D146+D147+D148+D149+D150</f>
        <v>177</v>
      </c>
      <c r="E138" s="215"/>
      <c r="F138" s="215"/>
    </row>
    <row r="139" spans="1:6">
      <c r="A139" s="582"/>
      <c r="B139" s="647" t="s">
        <v>778</v>
      </c>
      <c r="C139" s="586" t="s">
        <v>451</v>
      </c>
      <c r="D139" s="215">
        <v>19</v>
      </c>
      <c r="E139" s="215"/>
      <c r="F139" s="215"/>
    </row>
    <row r="140" spans="1:6">
      <c r="A140" s="582"/>
      <c r="B140" s="647" t="s">
        <v>779</v>
      </c>
      <c r="C140" s="586" t="s">
        <v>451</v>
      </c>
      <c r="D140" s="215">
        <v>10</v>
      </c>
      <c r="E140" s="215"/>
      <c r="F140" s="215"/>
    </row>
    <row r="141" spans="1:6">
      <c r="A141" s="582"/>
      <c r="B141" s="647" t="s">
        <v>780</v>
      </c>
      <c r="C141" s="586" t="s">
        <v>451</v>
      </c>
      <c r="D141" s="215">
        <v>20</v>
      </c>
      <c r="E141" s="215"/>
      <c r="F141" s="215"/>
    </row>
    <row r="142" spans="1:6">
      <c r="A142" s="582"/>
      <c r="B142" s="647" t="s">
        <v>781</v>
      </c>
      <c r="C142" s="586" t="s">
        <v>451</v>
      </c>
      <c r="D142" s="215">
        <v>70</v>
      </c>
      <c r="E142" s="215"/>
      <c r="F142" s="215"/>
    </row>
    <row r="143" spans="1:6">
      <c r="A143" s="582"/>
      <c r="B143" s="647" t="s">
        <v>782</v>
      </c>
      <c r="C143" s="586" t="s">
        <v>451</v>
      </c>
      <c r="D143" s="215">
        <v>10</v>
      </c>
      <c r="E143" s="215"/>
      <c r="F143" s="215"/>
    </row>
    <row r="144" spans="1:6">
      <c r="A144" s="582"/>
      <c r="B144" s="647" t="s">
        <v>783</v>
      </c>
      <c r="C144" s="586" t="s">
        <v>451</v>
      </c>
      <c r="D144" s="215">
        <v>8</v>
      </c>
      <c r="E144" s="215"/>
      <c r="F144" s="215"/>
    </row>
    <row r="145" spans="1:6">
      <c r="A145" s="582"/>
      <c r="B145" s="647" t="s">
        <v>784</v>
      </c>
      <c r="C145" s="586" t="s">
        <v>451</v>
      </c>
      <c r="D145" s="215">
        <v>14</v>
      </c>
      <c r="E145" s="215"/>
      <c r="F145" s="215"/>
    </row>
    <row r="146" spans="1:6">
      <c r="A146" s="582"/>
      <c r="B146" s="652" t="s">
        <v>785</v>
      </c>
      <c r="C146" s="586" t="s">
        <v>451</v>
      </c>
      <c r="D146" s="215">
        <v>16</v>
      </c>
      <c r="E146" s="215"/>
      <c r="F146" s="215"/>
    </row>
    <row r="147" spans="1:6">
      <c r="A147" s="582"/>
      <c r="B147" s="647" t="s">
        <v>786</v>
      </c>
      <c r="C147" s="586" t="s">
        <v>451</v>
      </c>
      <c r="D147" s="215">
        <v>2</v>
      </c>
      <c r="E147" s="215"/>
      <c r="F147" s="215"/>
    </row>
    <row r="148" spans="1:6">
      <c r="A148" s="582"/>
      <c r="B148" s="647" t="s">
        <v>787</v>
      </c>
      <c r="C148" s="586" t="s">
        <v>451</v>
      </c>
      <c r="D148" s="215">
        <v>2</v>
      </c>
      <c r="E148" s="215"/>
      <c r="F148" s="215"/>
    </row>
    <row r="149" spans="1:6">
      <c r="A149" s="582"/>
      <c r="B149" s="647" t="s">
        <v>788</v>
      </c>
      <c r="C149" s="586" t="s">
        <v>451</v>
      </c>
      <c r="D149" s="215">
        <v>4</v>
      </c>
      <c r="E149" s="215"/>
      <c r="F149" s="215"/>
    </row>
    <row r="150" spans="1:6">
      <c r="A150" s="582"/>
      <c r="B150" s="647" t="s">
        <v>789</v>
      </c>
      <c r="C150" s="586" t="s">
        <v>451</v>
      </c>
      <c r="D150" s="215">
        <v>2</v>
      </c>
      <c r="E150" s="215"/>
      <c r="F150" s="215"/>
    </row>
    <row r="151" spans="1:6">
      <c r="A151" s="582"/>
      <c r="B151" s="647" t="s">
        <v>790</v>
      </c>
      <c r="C151" s="586" t="s">
        <v>451</v>
      </c>
      <c r="D151" s="215">
        <v>1</v>
      </c>
      <c r="E151" s="215"/>
      <c r="F151" s="215"/>
    </row>
    <row r="152" spans="1:6" ht="15.75">
      <c r="A152" s="582">
        <v>15</v>
      </c>
      <c r="B152" s="593" t="s">
        <v>791</v>
      </c>
      <c r="C152" s="586" t="s">
        <v>451</v>
      </c>
      <c r="D152" s="215">
        <f>D153+D155+D156</f>
        <v>26</v>
      </c>
      <c r="E152" s="215"/>
      <c r="F152" s="215"/>
    </row>
    <row r="153" spans="1:6">
      <c r="A153" s="582"/>
      <c r="B153" s="647" t="s">
        <v>792</v>
      </c>
      <c r="C153" s="586" t="s">
        <v>451</v>
      </c>
      <c r="D153" s="215">
        <v>5</v>
      </c>
      <c r="E153" s="215"/>
      <c r="F153" s="215"/>
    </row>
    <row r="154" spans="1:6">
      <c r="A154" s="582"/>
      <c r="B154" s="647" t="s">
        <v>793</v>
      </c>
      <c r="C154" s="586" t="s">
        <v>451</v>
      </c>
      <c r="D154" s="215">
        <v>1</v>
      </c>
      <c r="E154" s="215"/>
      <c r="F154" s="215"/>
    </row>
    <row r="155" spans="1:6">
      <c r="A155" s="582"/>
      <c r="B155" s="647" t="s">
        <v>794</v>
      </c>
      <c r="C155" s="586" t="s">
        <v>451</v>
      </c>
      <c r="D155" s="215">
        <v>2</v>
      </c>
      <c r="E155" s="215"/>
      <c r="F155" s="215"/>
    </row>
    <row r="156" spans="1:6">
      <c r="A156" s="582"/>
      <c r="B156" s="647" t="s">
        <v>795</v>
      </c>
      <c r="C156" s="586" t="s">
        <v>451</v>
      </c>
      <c r="D156" s="215">
        <v>19</v>
      </c>
      <c r="E156" s="215"/>
      <c r="F156" s="215"/>
    </row>
    <row r="157" spans="1:6" ht="31.5">
      <c r="A157" s="582">
        <v>16</v>
      </c>
      <c r="B157" s="618" t="s">
        <v>796</v>
      </c>
      <c r="C157" s="645" t="s">
        <v>717</v>
      </c>
      <c r="D157" s="215">
        <v>6</v>
      </c>
      <c r="E157" s="215"/>
      <c r="F157" s="215"/>
    </row>
    <row r="158" spans="1:6" ht="15.75">
      <c r="A158" s="582"/>
      <c r="B158" s="644" t="s">
        <v>797</v>
      </c>
      <c r="C158" s="645" t="s">
        <v>717</v>
      </c>
      <c r="D158" s="165">
        <v>6</v>
      </c>
      <c r="E158" s="165"/>
      <c r="F158" s="165"/>
    </row>
    <row r="159" spans="1:6" ht="31.5">
      <c r="A159" s="582">
        <v>17</v>
      </c>
      <c r="B159" s="618" t="s">
        <v>798</v>
      </c>
      <c r="C159" s="645" t="s">
        <v>717</v>
      </c>
      <c r="D159" s="215">
        <v>2</v>
      </c>
      <c r="E159" s="215"/>
      <c r="F159" s="215"/>
    </row>
    <row r="160" spans="1:6" ht="15.75">
      <c r="A160" s="582"/>
      <c r="B160" s="644" t="s">
        <v>797</v>
      </c>
      <c r="C160" s="645" t="s">
        <v>717</v>
      </c>
      <c r="D160" s="165">
        <v>2</v>
      </c>
      <c r="E160" s="165"/>
      <c r="F160" s="165"/>
    </row>
    <row r="161" spans="1:6" ht="15.75">
      <c r="A161" s="582">
        <v>18</v>
      </c>
      <c r="B161" s="618" t="s">
        <v>799</v>
      </c>
      <c r="C161" s="645" t="s">
        <v>717</v>
      </c>
      <c r="D161" s="215">
        <v>6</v>
      </c>
      <c r="E161" s="215"/>
      <c r="F161" s="215"/>
    </row>
    <row r="162" spans="1:6" ht="15.75">
      <c r="A162" s="582"/>
      <c r="B162" s="644" t="s">
        <v>800</v>
      </c>
      <c r="C162" s="645" t="s">
        <v>717</v>
      </c>
      <c r="D162" s="165">
        <v>6</v>
      </c>
      <c r="E162" s="165"/>
      <c r="F162" s="165"/>
    </row>
    <row r="163" spans="1:6" ht="31.5">
      <c r="A163" s="582">
        <v>19</v>
      </c>
      <c r="B163" s="618" t="s">
        <v>801</v>
      </c>
      <c r="C163" s="645" t="s">
        <v>717</v>
      </c>
      <c r="D163" s="215">
        <v>2</v>
      </c>
      <c r="E163" s="215"/>
      <c r="F163" s="215"/>
    </row>
    <row r="164" spans="1:6" ht="15.75">
      <c r="A164" s="582"/>
      <c r="B164" s="644" t="s">
        <v>800</v>
      </c>
      <c r="C164" s="645" t="s">
        <v>717</v>
      </c>
      <c r="D164" s="165">
        <v>2</v>
      </c>
      <c r="E164" s="165"/>
      <c r="F164" s="165"/>
    </row>
    <row r="165" spans="1:6" ht="42.75">
      <c r="A165" s="582">
        <v>20</v>
      </c>
      <c r="B165" s="596" t="s">
        <v>802</v>
      </c>
      <c r="C165" s="645" t="s">
        <v>717</v>
      </c>
      <c r="D165" s="215">
        <v>1</v>
      </c>
      <c r="E165" s="215"/>
      <c r="F165" s="215"/>
    </row>
    <row r="166" spans="1:6">
      <c r="A166" s="582">
        <v>21</v>
      </c>
      <c r="B166" s="649" t="s">
        <v>803</v>
      </c>
      <c r="C166" s="586" t="s">
        <v>804</v>
      </c>
      <c r="D166" s="215">
        <v>3</v>
      </c>
      <c r="E166" s="215"/>
      <c r="F166" s="215"/>
    </row>
    <row r="167" spans="1:6">
      <c r="A167" s="582"/>
      <c r="B167" s="647" t="s">
        <v>805</v>
      </c>
      <c r="C167" s="586" t="s">
        <v>804</v>
      </c>
      <c r="D167" s="215">
        <v>3</v>
      </c>
      <c r="E167" s="215"/>
      <c r="F167" s="215"/>
    </row>
    <row r="168" spans="1:6" ht="15.75">
      <c r="A168" s="582">
        <v>22</v>
      </c>
      <c r="B168" s="653" t="s">
        <v>806</v>
      </c>
      <c r="C168" s="586" t="s">
        <v>34</v>
      </c>
      <c r="D168" s="215">
        <v>1.8</v>
      </c>
      <c r="E168" s="215"/>
      <c r="F168" s="215"/>
    </row>
    <row r="169" spans="1:6" ht="31.5">
      <c r="A169" s="582">
        <v>23</v>
      </c>
      <c r="B169" s="653" t="s">
        <v>807</v>
      </c>
      <c r="C169" s="654" t="s">
        <v>808</v>
      </c>
      <c r="D169" s="215">
        <v>1</v>
      </c>
      <c r="E169" s="215"/>
      <c r="F169" s="215"/>
    </row>
    <row r="170" spans="1:6" ht="16.5">
      <c r="A170" s="635"/>
      <c r="B170" s="655" t="s">
        <v>81</v>
      </c>
      <c r="C170" s="956"/>
      <c r="D170" s="957"/>
      <c r="E170" s="958"/>
      <c r="F170" s="656"/>
    </row>
    <row r="171" spans="1:6" ht="18.75">
      <c r="A171" s="638"/>
      <c r="B171" s="955" t="s">
        <v>809</v>
      </c>
      <c r="C171" s="955"/>
      <c r="D171" s="955"/>
      <c r="E171" s="955"/>
      <c r="F171" s="639"/>
    </row>
    <row r="172" spans="1:6" ht="28.5">
      <c r="A172" s="657">
        <v>1</v>
      </c>
      <c r="B172" s="641" t="s">
        <v>810</v>
      </c>
      <c r="C172" s="642" t="s">
        <v>5</v>
      </c>
      <c r="D172" s="643">
        <v>61</v>
      </c>
      <c r="E172" s="643"/>
      <c r="F172" s="643"/>
    </row>
    <row r="173" spans="1:6">
      <c r="A173" s="592">
        <v>2</v>
      </c>
      <c r="B173" s="658" t="s">
        <v>811</v>
      </c>
      <c r="C173" s="586" t="s">
        <v>451</v>
      </c>
      <c r="D173" s="215">
        <v>18</v>
      </c>
      <c r="E173" s="215"/>
      <c r="F173" s="215"/>
    </row>
    <row r="174" spans="1:6">
      <c r="A174" s="592">
        <v>3</v>
      </c>
      <c r="B174" s="649" t="s">
        <v>812</v>
      </c>
      <c r="C174" s="586" t="s">
        <v>717</v>
      </c>
      <c r="D174" s="215">
        <v>9</v>
      </c>
      <c r="E174" s="215"/>
      <c r="F174" s="215"/>
    </row>
    <row r="175" spans="1:6" ht="15.75">
      <c r="A175" s="591"/>
      <c r="B175" s="655" t="s">
        <v>81</v>
      </c>
      <c r="C175" s="659"/>
      <c r="D175" s="659"/>
      <c r="E175" s="659"/>
      <c r="F175" s="656"/>
    </row>
    <row r="176" spans="1:6" ht="18.75">
      <c r="A176" s="638"/>
      <c r="B176" s="955" t="s">
        <v>813</v>
      </c>
      <c r="C176" s="955"/>
      <c r="D176" s="955"/>
      <c r="E176" s="955"/>
      <c r="F176" s="639"/>
    </row>
    <row r="177" spans="1:6" ht="57">
      <c r="A177" s="640">
        <v>1</v>
      </c>
      <c r="B177" s="641" t="s">
        <v>814</v>
      </c>
      <c r="C177" s="642" t="s">
        <v>815</v>
      </c>
      <c r="D177" s="643">
        <v>1</v>
      </c>
      <c r="E177" s="643"/>
      <c r="F177" s="643"/>
    </row>
    <row r="178" spans="1:6" ht="15.75">
      <c r="A178" s="582">
        <v>2</v>
      </c>
      <c r="B178" s="618" t="s">
        <v>816</v>
      </c>
      <c r="C178" s="645" t="s">
        <v>717</v>
      </c>
      <c r="D178" s="165">
        <v>16</v>
      </c>
      <c r="E178" s="165"/>
      <c r="F178" s="165"/>
    </row>
    <row r="179" spans="1:6" ht="31.5">
      <c r="A179" s="582">
        <v>3</v>
      </c>
      <c r="B179" s="618" t="s">
        <v>817</v>
      </c>
      <c r="C179" s="645" t="s">
        <v>33</v>
      </c>
      <c r="D179" s="165">
        <v>140</v>
      </c>
      <c r="E179" s="165"/>
      <c r="F179" s="165"/>
    </row>
    <row r="180" spans="1:6" ht="47.25">
      <c r="A180" s="582">
        <v>4</v>
      </c>
      <c r="B180" s="618" t="s">
        <v>818</v>
      </c>
      <c r="C180" s="586" t="s">
        <v>815</v>
      </c>
      <c r="D180" s="215">
        <v>1</v>
      </c>
      <c r="E180" s="215"/>
      <c r="F180" s="215"/>
    </row>
    <row r="181" spans="1:6" ht="15.75">
      <c r="A181" s="582">
        <v>5</v>
      </c>
      <c r="B181" s="618" t="s">
        <v>819</v>
      </c>
      <c r="C181" s="645" t="s">
        <v>717</v>
      </c>
      <c r="D181" s="165">
        <v>16</v>
      </c>
      <c r="E181" s="165"/>
      <c r="F181" s="165"/>
    </row>
    <row r="182" spans="1:6" ht="31.5">
      <c r="A182" s="582">
        <v>6</v>
      </c>
      <c r="B182" s="618" t="s">
        <v>820</v>
      </c>
      <c r="C182" s="645" t="s">
        <v>33</v>
      </c>
      <c r="D182" s="165">
        <v>130</v>
      </c>
      <c r="E182" s="165"/>
      <c r="F182" s="165"/>
    </row>
    <row r="183" spans="1:6" ht="31.5">
      <c r="A183" s="582">
        <v>7</v>
      </c>
      <c r="B183" s="660" t="s">
        <v>821</v>
      </c>
      <c r="C183" s="645" t="s">
        <v>33</v>
      </c>
      <c r="D183" s="165">
        <f>130+140</f>
        <v>270</v>
      </c>
      <c r="E183" s="165"/>
      <c r="F183" s="165"/>
    </row>
    <row r="184" spans="1:6" ht="16.5">
      <c r="A184" s="635"/>
      <c r="B184" s="655" t="s">
        <v>81</v>
      </c>
      <c r="C184" s="956"/>
      <c r="D184" s="957"/>
      <c r="E184" s="958"/>
      <c r="F184" s="656"/>
    </row>
    <row r="185" spans="1:6" ht="18.75">
      <c r="A185" s="638"/>
      <c r="B185" s="955" t="s">
        <v>822</v>
      </c>
      <c r="C185" s="955"/>
      <c r="D185" s="955"/>
      <c r="E185" s="955"/>
      <c r="F185" s="639"/>
    </row>
    <row r="186" spans="1:6">
      <c r="A186" s="661"/>
      <c r="B186" s="662" t="s">
        <v>823</v>
      </c>
      <c r="C186" s="663"/>
      <c r="D186" s="663"/>
      <c r="E186" s="663"/>
      <c r="F186" s="663"/>
    </row>
    <row r="187" spans="1:6">
      <c r="A187" s="592">
        <v>1</v>
      </c>
      <c r="B187" s="664" t="s">
        <v>824</v>
      </c>
      <c r="C187" s="665" t="s">
        <v>825</v>
      </c>
      <c r="D187" s="215">
        <v>1</v>
      </c>
      <c r="E187" s="215"/>
      <c r="F187" s="215"/>
    </row>
    <row r="188" spans="1:6" ht="28.5">
      <c r="A188" s="592">
        <v>2</v>
      </c>
      <c r="B188" s="666" t="s">
        <v>826</v>
      </c>
      <c r="C188" s="665" t="s">
        <v>825</v>
      </c>
      <c r="D188" s="215">
        <v>5</v>
      </c>
      <c r="E188" s="215"/>
      <c r="F188" s="215"/>
    </row>
    <row r="189" spans="1:6">
      <c r="A189" s="592">
        <v>3</v>
      </c>
      <c r="B189" s="666" t="s">
        <v>827</v>
      </c>
      <c r="C189" s="665" t="s">
        <v>825</v>
      </c>
      <c r="D189" s="215">
        <v>1</v>
      </c>
      <c r="E189" s="215"/>
      <c r="F189" s="215"/>
    </row>
    <row r="190" spans="1:6">
      <c r="A190" s="592">
        <v>4</v>
      </c>
      <c r="B190" s="658" t="s">
        <v>828</v>
      </c>
      <c r="C190" s="586" t="s">
        <v>5</v>
      </c>
      <c r="D190" s="215">
        <v>26</v>
      </c>
      <c r="E190" s="215"/>
      <c r="F190" s="215"/>
    </row>
    <row r="191" spans="1:6">
      <c r="A191" s="592"/>
      <c r="B191" s="667" t="s">
        <v>829</v>
      </c>
      <c r="C191" s="586" t="s">
        <v>5</v>
      </c>
      <c r="D191" s="215">
        <v>26</v>
      </c>
      <c r="E191" s="215"/>
      <c r="F191" s="215"/>
    </row>
    <row r="192" spans="1:6">
      <c r="A192" s="592">
        <v>5</v>
      </c>
      <c r="B192" s="649" t="s">
        <v>830</v>
      </c>
      <c r="C192" s="586" t="s">
        <v>451</v>
      </c>
      <c r="D192" s="215">
        <v>4</v>
      </c>
      <c r="E192" s="215"/>
      <c r="F192" s="215"/>
    </row>
    <row r="193" spans="1:6">
      <c r="A193" s="592">
        <v>6</v>
      </c>
      <c r="B193" s="649" t="s">
        <v>831</v>
      </c>
      <c r="C193" s="586" t="s">
        <v>451</v>
      </c>
      <c r="D193" s="215">
        <v>4</v>
      </c>
      <c r="E193" s="215"/>
      <c r="F193" s="215"/>
    </row>
    <row r="194" spans="1:6">
      <c r="A194" s="592">
        <v>7</v>
      </c>
      <c r="B194" s="649" t="s">
        <v>832</v>
      </c>
      <c r="C194" s="586" t="s">
        <v>451</v>
      </c>
      <c r="D194" s="215">
        <v>4</v>
      </c>
      <c r="E194" s="215"/>
      <c r="F194" s="215"/>
    </row>
    <row r="195" spans="1:6">
      <c r="A195" s="592">
        <v>8</v>
      </c>
      <c r="B195" s="649" t="s">
        <v>833</v>
      </c>
      <c r="C195" s="586" t="s">
        <v>717</v>
      </c>
      <c r="D195" s="215">
        <v>1</v>
      </c>
      <c r="E195" s="215"/>
      <c r="F195" s="215"/>
    </row>
    <row r="196" spans="1:6">
      <c r="A196" s="592">
        <v>9</v>
      </c>
      <c r="B196" s="649" t="s">
        <v>834</v>
      </c>
      <c r="C196" s="586" t="s">
        <v>451</v>
      </c>
      <c r="D196" s="215">
        <v>1</v>
      </c>
      <c r="E196" s="215"/>
      <c r="F196" s="215"/>
    </row>
    <row r="197" spans="1:6">
      <c r="A197" s="592">
        <v>10</v>
      </c>
      <c r="B197" s="649" t="s">
        <v>835</v>
      </c>
      <c r="C197" s="586" t="s">
        <v>451</v>
      </c>
      <c r="D197" s="215">
        <v>1</v>
      </c>
      <c r="E197" s="215"/>
      <c r="F197" s="215"/>
    </row>
    <row r="198" spans="1:6">
      <c r="A198" s="592">
        <v>11</v>
      </c>
      <c r="B198" s="649" t="s">
        <v>836</v>
      </c>
      <c r="C198" s="586" t="s">
        <v>451</v>
      </c>
      <c r="D198" s="215">
        <v>1</v>
      </c>
      <c r="E198" s="215"/>
      <c r="F198" s="215"/>
    </row>
    <row r="199" spans="1:6" ht="28.5">
      <c r="A199" s="592">
        <v>12</v>
      </c>
      <c r="B199" s="596" t="s">
        <v>837</v>
      </c>
      <c r="C199" s="586" t="s">
        <v>34</v>
      </c>
      <c r="D199" s="215">
        <v>1.5</v>
      </c>
      <c r="E199" s="215"/>
      <c r="F199" s="215"/>
    </row>
    <row r="200" spans="1:6">
      <c r="A200" s="592">
        <v>13</v>
      </c>
      <c r="B200" s="597" t="s">
        <v>838</v>
      </c>
      <c r="C200" s="586" t="s">
        <v>19</v>
      </c>
      <c r="D200" s="668">
        <v>0.47599999999999998</v>
      </c>
      <c r="E200" s="215"/>
      <c r="F200" s="215"/>
    </row>
    <row r="201" spans="1:6" ht="15.75">
      <c r="A201" s="592">
        <v>14</v>
      </c>
      <c r="B201" s="669" t="s">
        <v>839</v>
      </c>
      <c r="C201" s="586" t="s">
        <v>451</v>
      </c>
      <c r="D201" s="215">
        <v>4</v>
      </c>
      <c r="E201" s="215"/>
      <c r="F201" s="215"/>
    </row>
    <row r="202" spans="1:6">
      <c r="A202" s="592">
        <v>14</v>
      </c>
      <c r="B202" s="658" t="s">
        <v>840</v>
      </c>
      <c r="C202" s="586" t="s">
        <v>451</v>
      </c>
      <c r="D202" s="215">
        <v>12</v>
      </c>
      <c r="E202" s="215"/>
      <c r="F202" s="215"/>
    </row>
    <row r="203" spans="1:6" ht="28.5">
      <c r="A203" s="592">
        <v>15</v>
      </c>
      <c r="B203" s="596" t="s">
        <v>841</v>
      </c>
      <c r="C203" s="586" t="s">
        <v>5</v>
      </c>
      <c r="D203" s="215">
        <v>26</v>
      </c>
      <c r="E203" s="215"/>
      <c r="F203" s="215"/>
    </row>
    <row r="204" spans="1:6">
      <c r="A204" s="592">
        <v>16</v>
      </c>
      <c r="B204" s="596" t="s">
        <v>842</v>
      </c>
      <c r="C204" s="586" t="s">
        <v>451</v>
      </c>
      <c r="D204" s="215">
        <v>14</v>
      </c>
      <c r="E204" s="215"/>
      <c r="F204" s="215"/>
    </row>
    <row r="205" spans="1:6">
      <c r="A205" s="592"/>
      <c r="B205" s="647" t="s">
        <v>843</v>
      </c>
      <c r="C205" s="586" t="s">
        <v>451</v>
      </c>
      <c r="D205" s="215">
        <v>7</v>
      </c>
      <c r="E205" s="215"/>
      <c r="F205" s="215"/>
    </row>
    <row r="206" spans="1:6">
      <c r="A206" s="592"/>
      <c r="B206" s="647" t="s">
        <v>844</v>
      </c>
      <c r="C206" s="586" t="s">
        <v>451</v>
      </c>
      <c r="D206" s="215">
        <v>2</v>
      </c>
      <c r="E206" s="215"/>
      <c r="F206" s="215"/>
    </row>
    <row r="207" spans="1:6">
      <c r="A207" s="592"/>
      <c r="B207" s="647" t="s">
        <v>845</v>
      </c>
      <c r="C207" s="586" t="s">
        <v>451</v>
      </c>
      <c r="D207" s="215">
        <v>4</v>
      </c>
      <c r="E207" s="215"/>
      <c r="F207" s="215"/>
    </row>
    <row r="208" spans="1:6">
      <c r="A208" s="592"/>
      <c r="B208" s="647" t="s">
        <v>846</v>
      </c>
      <c r="C208" s="586" t="s">
        <v>451</v>
      </c>
      <c r="D208" s="215">
        <v>1</v>
      </c>
      <c r="E208" s="215"/>
      <c r="F208" s="215"/>
    </row>
    <row r="209" spans="1:6">
      <c r="A209" s="592"/>
      <c r="B209" s="647" t="s">
        <v>847</v>
      </c>
      <c r="C209" s="586" t="s">
        <v>717</v>
      </c>
      <c r="D209" s="215">
        <v>28</v>
      </c>
      <c r="E209" s="215"/>
      <c r="F209" s="215"/>
    </row>
    <row r="210" spans="1:6">
      <c r="A210" s="592">
        <v>17</v>
      </c>
      <c r="B210" s="658" t="s">
        <v>828</v>
      </c>
      <c r="C210" s="586" t="s">
        <v>5</v>
      </c>
      <c r="D210" s="215">
        <f>D211+D212+D213+D214+D215+D216</f>
        <v>226</v>
      </c>
      <c r="E210" s="215"/>
      <c r="F210" s="215"/>
    </row>
    <row r="211" spans="1:6">
      <c r="A211" s="592"/>
      <c r="B211" s="667" t="s">
        <v>848</v>
      </c>
      <c r="C211" s="586" t="s">
        <v>5</v>
      </c>
      <c r="D211" s="215">
        <v>76</v>
      </c>
      <c r="E211" s="215"/>
      <c r="F211" s="215"/>
    </row>
    <row r="212" spans="1:6">
      <c r="A212" s="592"/>
      <c r="B212" s="667" t="s">
        <v>849</v>
      </c>
      <c r="C212" s="586" t="s">
        <v>5</v>
      </c>
      <c r="D212" s="215">
        <v>50</v>
      </c>
      <c r="E212" s="215"/>
      <c r="F212" s="215"/>
    </row>
    <row r="213" spans="1:6">
      <c r="A213" s="592"/>
      <c r="B213" s="667" t="s">
        <v>850</v>
      </c>
      <c r="C213" s="586" t="s">
        <v>5</v>
      </c>
      <c r="D213" s="215">
        <v>16</v>
      </c>
      <c r="E213" s="215"/>
      <c r="F213" s="215"/>
    </row>
    <row r="214" spans="1:6">
      <c r="A214" s="592"/>
      <c r="B214" s="667" t="s">
        <v>851</v>
      </c>
      <c r="C214" s="586" t="s">
        <v>5</v>
      </c>
      <c r="D214" s="215">
        <v>16</v>
      </c>
      <c r="E214" s="215"/>
      <c r="F214" s="215"/>
    </row>
    <row r="215" spans="1:6">
      <c r="A215" s="592"/>
      <c r="B215" s="667" t="s">
        <v>852</v>
      </c>
      <c r="C215" s="586" t="s">
        <v>5</v>
      </c>
      <c r="D215" s="215">
        <v>16</v>
      </c>
      <c r="E215" s="215"/>
      <c r="F215" s="215"/>
    </row>
    <row r="216" spans="1:6">
      <c r="A216" s="592"/>
      <c r="B216" s="667" t="s">
        <v>853</v>
      </c>
      <c r="C216" s="586" t="s">
        <v>5</v>
      </c>
      <c r="D216" s="215">
        <v>52</v>
      </c>
      <c r="E216" s="215"/>
      <c r="F216" s="215"/>
    </row>
    <row r="217" spans="1:6" ht="28.5">
      <c r="A217" s="592">
        <v>18</v>
      </c>
      <c r="B217" s="596" t="s">
        <v>854</v>
      </c>
      <c r="C217" s="586" t="s">
        <v>451</v>
      </c>
      <c r="D217" s="215">
        <v>28</v>
      </c>
      <c r="E217" s="215"/>
      <c r="F217" s="215"/>
    </row>
    <row r="218" spans="1:6" ht="31.5">
      <c r="A218" s="592">
        <v>19</v>
      </c>
      <c r="B218" s="593" t="s">
        <v>855</v>
      </c>
      <c r="C218" s="584" t="s">
        <v>451</v>
      </c>
      <c r="D218" s="594">
        <v>56</v>
      </c>
      <c r="E218" s="594"/>
      <c r="F218" s="594"/>
    </row>
    <row r="219" spans="1:6" ht="31.5">
      <c r="A219" s="592">
        <v>20</v>
      </c>
      <c r="B219" s="593" t="s">
        <v>856</v>
      </c>
      <c r="C219" s="584" t="s">
        <v>451</v>
      </c>
      <c r="D219" s="594">
        <v>28</v>
      </c>
      <c r="E219" s="594"/>
      <c r="F219" s="594"/>
    </row>
    <row r="220" spans="1:6" ht="31.5">
      <c r="A220" s="592">
        <v>21</v>
      </c>
      <c r="B220" s="593" t="s">
        <v>857</v>
      </c>
      <c r="C220" s="584" t="s">
        <v>451</v>
      </c>
      <c r="D220" s="594">
        <v>28</v>
      </c>
      <c r="E220" s="594"/>
      <c r="F220" s="594"/>
    </row>
    <row r="221" spans="1:6" ht="31.5">
      <c r="A221" s="592">
        <v>22</v>
      </c>
      <c r="B221" s="593" t="s">
        <v>858</v>
      </c>
      <c r="C221" s="584" t="s">
        <v>717</v>
      </c>
      <c r="D221" s="594">
        <v>28</v>
      </c>
      <c r="E221" s="594"/>
      <c r="F221" s="594"/>
    </row>
    <row r="222" spans="1:6" ht="31.5">
      <c r="A222" s="592">
        <v>23</v>
      </c>
      <c r="B222" s="593" t="s">
        <v>859</v>
      </c>
      <c r="C222" s="586" t="s">
        <v>451</v>
      </c>
      <c r="D222" s="215">
        <v>4</v>
      </c>
      <c r="E222" s="215"/>
      <c r="F222" s="215"/>
    </row>
    <row r="223" spans="1:6">
      <c r="A223" s="592"/>
      <c r="B223" s="647" t="s">
        <v>860</v>
      </c>
      <c r="C223" s="586" t="s">
        <v>451</v>
      </c>
      <c r="D223" s="215">
        <v>2</v>
      </c>
      <c r="E223" s="215"/>
      <c r="F223" s="215"/>
    </row>
    <row r="224" spans="1:6">
      <c r="A224" s="592"/>
      <c r="B224" s="647" t="s">
        <v>861</v>
      </c>
      <c r="C224" s="586" t="s">
        <v>451</v>
      </c>
      <c r="D224" s="215">
        <v>2</v>
      </c>
      <c r="E224" s="215"/>
      <c r="F224" s="215"/>
    </row>
    <row r="225" spans="1:6">
      <c r="A225" s="592">
        <v>24</v>
      </c>
      <c r="B225" s="597" t="s">
        <v>862</v>
      </c>
      <c r="C225" s="586" t="s">
        <v>451</v>
      </c>
      <c r="D225" s="215">
        <f>D226+D227+D228+D229</f>
        <v>36</v>
      </c>
      <c r="E225" s="215"/>
      <c r="F225" s="215"/>
    </row>
    <row r="226" spans="1:6">
      <c r="A226" s="592"/>
      <c r="B226" s="647" t="s">
        <v>863</v>
      </c>
      <c r="C226" s="586" t="s">
        <v>451</v>
      </c>
      <c r="D226" s="215">
        <v>2</v>
      </c>
      <c r="E226" s="215"/>
      <c r="F226" s="215"/>
    </row>
    <row r="227" spans="1:6">
      <c r="A227" s="592"/>
      <c r="B227" s="647" t="s">
        <v>864</v>
      </c>
      <c r="C227" s="586" t="s">
        <v>451</v>
      </c>
      <c r="D227" s="215">
        <v>16</v>
      </c>
      <c r="E227" s="215"/>
      <c r="F227" s="215"/>
    </row>
    <row r="228" spans="1:6">
      <c r="A228" s="592"/>
      <c r="B228" s="647" t="s">
        <v>865</v>
      </c>
      <c r="C228" s="586" t="s">
        <v>451</v>
      </c>
      <c r="D228" s="215">
        <v>8</v>
      </c>
      <c r="E228" s="215"/>
      <c r="F228" s="215"/>
    </row>
    <row r="229" spans="1:6">
      <c r="A229" s="592"/>
      <c r="B229" s="647" t="s">
        <v>866</v>
      </c>
      <c r="C229" s="586" t="s">
        <v>451</v>
      </c>
      <c r="D229" s="215">
        <v>10</v>
      </c>
      <c r="E229" s="215"/>
      <c r="F229" s="215"/>
    </row>
    <row r="230" spans="1:6">
      <c r="A230" s="592">
        <v>25</v>
      </c>
      <c r="B230" s="648" t="s">
        <v>867</v>
      </c>
      <c r="C230" s="586" t="s">
        <v>451</v>
      </c>
      <c r="D230" s="215">
        <v>178</v>
      </c>
      <c r="E230" s="215"/>
      <c r="F230" s="215"/>
    </row>
    <row r="231" spans="1:6" ht="28.5">
      <c r="A231" s="592">
        <v>26</v>
      </c>
      <c r="B231" s="596" t="s">
        <v>841</v>
      </c>
      <c r="C231" s="586" t="s">
        <v>5</v>
      </c>
      <c r="D231" s="215">
        <v>16</v>
      </c>
      <c r="E231" s="215"/>
      <c r="F231" s="215"/>
    </row>
    <row r="232" spans="1:6" ht="28.5">
      <c r="A232" s="592">
        <v>27</v>
      </c>
      <c r="B232" s="596" t="s">
        <v>868</v>
      </c>
      <c r="C232" s="586" t="s">
        <v>5</v>
      </c>
      <c r="D232" s="215">
        <v>16</v>
      </c>
      <c r="E232" s="215"/>
      <c r="F232" s="215"/>
    </row>
    <row r="233" spans="1:6" ht="28.5">
      <c r="A233" s="592">
        <v>28</v>
      </c>
      <c r="B233" s="596" t="s">
        <v>869</v>
      </c>
      <c r="C233" s="586" t="s">
        <v>5</v>
      </c>
      <c r="D233" s="215">
        <v>52</v>
      </c>
      <c r="E233" s="215"/>
      <c r="F233" s="215"/>
    </row>
    <row r="234" spans="1:6" ht="28.5">
      <c r="A234" s="592">
        <v>29</v>
      </c>
      <c r="B234" s="596" t="s">
        <v>870</v>
      </c>
      <c r="C234" s="586" t="s">
        <v>5</v>
      </c>
      <c r="D234" s="215">
        <v>16</v>
      </c>
      <c r="E234" s="215"/>
      <c r="F234" s="215"/>
    </row>
    <row r="235" spans="1:6" ht="28.5">
      <c r="A235" s="592">
        <v>30</v>
      </c>
      <c r="B235" s="596" t="s">
        <v>871</v>
      </c>
      <c r="C235" s="586" t="s">
        <v>5</v>
      </c>
      <c r="D235" s="215">
        <v>50</v>
      </c>
      <c r="E235" s="215"/>
      <c r="F235" s="215"/>
    </row>
    <row r="236" spans="1:6" ht="28.5">
      <c r="A236" s="592">
        <v>31</v>
      </c>
      <c r="B236" s="596" t="s">
        <v>872</v>
      </c>
      <c r="C236" s="586" t="s">
        <v>5</v>
      </c>
      <c r="D236" s="215">
        <v>76</v>
      </c>
      <c r="E236" s="215"/>
      <c r="F236" s="215"/>
    </row>
    <row r="237" spans="1:6">
      <c r="A237" s="592">
        <v>32</v>
      </c>
      <c r="B237" s="596" t="s">
        <v>873</v>
      </c>
      <c r="C237" s="586" t="s">
        <v>717</v>
      </c>
      <c r="D237" s="215">
        <v>2</v>
      </c>
      <c r="E237" s="215"/>
      <c r="F237" s="215"/>
    </row>
    <row r="238" spans="1:6">
      <c r="A238" s="592">
        <v>33</v>
      </c>
      <c r="B238" s="612" t="s">
        <v>874</v>
      </c>
      <c r="C238" s="670" t="s">
        <v>717</v>
      </c>
      <c r="D238" s="159">
        <v>1</v>
      </c>
      <c r="E238" s="159"/>
      <c r="F238" s="159"/>
    </row>
    <row r="239" spans="1:6" ht="16.5">
      <c r="A239" s="635"/>
      <c r="B239" s="655" t="s">
        <v>81</v>
      </c>
      <c r="C239" s="956"/>
      <c r="D239" s="957"/>
      <c r="E239" s="958"/>
      <c r="F239" s="656"/>
    </row>
    <row r="240" spans="1:6" ht="18.75">
      <c r="A240" s="638"/>
      <c r="B240" s="955" t="s">
        <v>875</v>
      </c>
      <c r="C240" s="955"/>
      <c r="D240" s="955"/>
      <c r="E240" s="955"/>
      <c r="F240" s="639"/>
    </row>
    <row r="241" spans="1:6">
      <c r="A241" s="671">
        <v>1</v>
      </c>
      <c r="B241" s="672" t="s">
        <v>876</v>
      </c>
      <c r="C241" s="673" t="s">
        <v>717</v>
      </c>
      <c r="D241" s="674">
        <v>1</v>
      </c>
      <c r="E241" s="674"/>
      <c r="F241" s="674"/>
    </row>
    <row r="242" spans="1:6" ht="28.5">
      <c r="A242" s="675">
        <v>2</v>
      </c>
      <c r="B242" s="646" t="s">
        <v>877</v>
      </c>
      <c r="C242" s="676" t="s">
        <v>717</v>
      </c>
      <c r="D242" s="607">
        <v>1</v>
      </c>
      <c r="E242" s="607"/>
      <c r="F242" s="607"/>
    </row>
    <row r="243" spans="1:6" ht="28.5">
      <c r="A243" s="675">
        <v>3</v>
      </c>
      <c r="B243" s="646" t="s">
        <v>878</v>
      </c>
      <c r="C243" s="676" t="s">
        <v>717</v>
      </c>
      <c r="D243" s="607">
        <v>1</v>
      </c>
      <c r="E243" s="607"/>
      <c r="F243" s="607"/>
    </row>
    <row r="244" spans="1:6">
      <c r="A244" s="675">
        <v>4</v>
      </c>
      <c r="B244" s="677" t="s">
        <v>879</v>
      </c>
      <c r="C244" s="676" t="s">
        <v>5</v>
      </c>
      <c r="D244" s="607">
        <f>30+12+85+540+885+865</f>
        <v>2417</v>
      </c>
      <c r="E244" s="607"/>
      <c r="F244" s="607"/>
    </row>
    <row r="245" spans="1:6" ht="15.75">
      <c r="A245" s="675"/>
      <c r="B245" s="678" t="s">
        <v>880</v>
      </c>
      <c r="C245" s="676" t="s">
        <v>5</v>
      </c>
      <c r="D245" s="679">
        <v>965</v>
      </c>
      <c r="E245" s="607"/>
      <c r="F245" s="607"/>
    </row>
    <row r="246" spans="1:6" ht="15.75">
      <c r="A246" s="675"/>
      <c r="B246" s="678" t="s">
        <v>881</v>
      </c>
      <c r="C246" s="676" t="s">
        <v>5</v>
      </c>
      <c r="D246" s="679">
        <v>885</v>
      </c>
      <c r="E246" s="607"/>
      <c r="F246" s="607"/>
    </row>
    <row r="247" spans="1:6" ht="15.75">
      <c r="A247" s="675"/>
      <c r="B247" s="678" t="s">
        <v>882</v>
      </c>
      <c r="C247" s="676" t="s">
        <v>5</v>
      </c>
      <c r="D247" s="679">
        <v>526</v>
      </c>
      <c r="E247" s="607"/>
      <c r="F247" s="607"/>
    </row>
    <row r="248" spans="1:6" ht="15.75">
      <c r="A248" s="675"/>
      <c r="B248" s="678" t="s">
        <v>883</v>
      </c>
      <c r="C248" s="676" t="s">
        <v>5</v>
      </c>
      <c r="D248" s="679">
        <v>25</v>
      </c>
      <c r="E248" s="607"/>
      <c r="F248" s="607"/>
    </row>
    <row r="249" spans="1:6" ht="15.75">
      <c r="A249" s="675"/>
      <c r="B249" s="678" t="s">
        <v>884</v>
      </c>
      <c r="C249" s="676" t="s">
        <v>5</v>
      </c>
      <c r="D249" s="679">
        <v>16</v>
      </c>
      <c r="E249" s="607"/>
      <c r="F249" s="607"/>
    </row>
    <row r="250" spans="1:6" ht="15.75">
      <c r="A250" s="675"/>
      <c r="B250" s="677" t="s">
        <v>885</v>
      </c>
      <c r="C250" s="676" t="s">
        <v>5</v>
      </c>
      <c r="D250" s="679">
        <v>1790</v>
      </c>
      <c r="E250" s="607"/>
      <c r="F250" s="607"/>
    </row>
    <row r="251" spans="1:6">
      <c r="A251" s="675">
        <v>4</v>
      </c>
      <c r="B251" s="677" t="s">
        <v>886</v>
      </c>
      <c r="C251" s="676" t="s">
        <v>451</v>
      </c>
      <c r="D251" s="607">
        <v>22</v>
      </c>
      <c r="E251" s="607"/>
      <c r="F251" s="607"/>
    </row>
    <row r="252" spans="1:6">
      <c r="A252" s="675">
        <v>5</v>
      </c>
      <c r="B252" s="677" t="s">
        <v>887</v>
      </c>
      <c r="C252" s="676" t="s">
        <v>451</v>
      </c>
      <c r="D252" s="607">
        <v>50</v>
      </c>
      <c r="E252" s="607"/>
      <c r="F252" s="607"/>
    </row>
    <row r="253" spans="1:6">
      <c r="A253" s="675">
        <v>6</v>
      </c>
      <c r="B253" s="677" t="s">
        <v>888</v>
      </c>
      <c r="C253" s="676" t="s">
        <v>451</v>
      </c>
      <c r="D253" s="607">
        <f>D254+D255+D256+D257</f>
        <v>110</v>
      </c>
      <c r="E253" s="607"/>
      <c r="F253" s="607"/>
    </row>
    <row r="254" spans="1:6">
      <c r="A254" s="675"/>
      <c r="B254" s="680" t="s">
        <v>889</v>
      </c>
      <c r="C254" s="676" t="s">
        <v>451</v>
      </c>
      <c r="D254" s="607">
        <v>32</v>
      </c>
      <c r="E254" s="607"/>
      <c r="F254" s="607"/>
    </row>
    <row r="255" spans="1:6">
      <c r="A255" s="675"/>
      <c r="B255" s="680" t="s">
        <v>890</v>
      </c>
      <c r="C255" s="676" t="s">
        <v>451</v>
      </c>
      <c r="D255" s="607">
        <v>9</v>
      </c>
      <c r="E255" s="607"/>
      <c r="F255" s="607"/>
    </row>
    <row r="256" spans="1:6">
      <c r="A256" s="675"/>
      <c r="B256" s="680" t="s">
        <v>891</v>
      </c>
      <c r="C256" s="676" t="s">
        <v>451</v>
      </c>
      <c r="D256" s="607">
        <v>19</v>
      </c>
      <c r="E256" s="607"/>
      <c r="F256" s="607"/>
    </row>
    <row r="257" spans="1:6">
      <c r="A257" s="675"/>
      <c r="B257" s="680" t="s">
        <v>892</v>
      </c>
      <c r="C257" s="676" t="s">
        <v>451</v>
      </c>
      <c r="D257" s="607">
        <v>50</v>
      </c>
      <c r="E257" s="607"/>
      <c r="F257" s="607"/>
    </row>
    <row r="258" spans="1:6">
      <c r="A258" s="675">
        <v>7</v>
      </c>
      <c r="B258" s="677" t="s">
        <v>893</v>
      </c>
      <c r="C258" s="676" t="s">
        <v>451</v>
      </c>
      <c r="D258" s="607">
        <v>30</v>
      </c>
      <c r="E258" s="607"/>
      <c r="F258" s="607"/>
    </row>
    <row r="259" spans="1:6">
      <c r="A259" s="675">
        <v>8</v>
      </c>
      <c r="B259" s="677" t="s">
        <v>894</v>
      </c>
      <c r="C259" s="676" t="s">
        <v>451</v>
      </c>
      <c r="D259" s="607">
        <v>6</v>
      </c>
      <c r="E259" s="607"/>
      <c r="F259" s="607"/>
    </row>
    <row r="260" spans="1:6">
      <c r="A260" s="675">
        <v>9</v>
      </c>
      <c r="B260" s="677" t="s">
        <v>895</v>
      </c>
      <c r="C260" s="676" t="s">
        <v>451</v>
      </c>
      <c r="D260" s="607">
        <v>44</v>
      </c>
      <c r="E260" s="607"/>
      <c r="F260" s="607"/>
    </row>
    <row r="261" spans="1:6">
      <c r="A261" s="675">
        <v>10</v>
      </c>
      <c r="B261" s="677" t="s">
        <v>896</v>
      </c>
      <c r="C261" s="676" t="s">
        <v>451</v>
      </c>
      <c r="D261" s="607">
        <v>52</v>
      </c>
      <c r="E261" s="607"/>
      <c r="F261" s="607"/>
    </row>
    <row r="262" spans="1:6">
      <c r="A262" s="675">
        <v>11</v>
      </c>
      <c r="B262" s="681" t="s">
        <v>897</v>
      </c>
      <c r="C262" s="676" t="s">
        <v>717</v>
      </c>
      <c r="D262" s="607">
        <v>78</v>
      </c>
      <c r="E262" s="607"/>
      <c r="F262" s="607"/>
    </row>
    <row r="263" spans="1:6">
      <c r="A263" s="675">
        <v>12</v>
      </c>
      <c r="B263" s="677" t="s">
        <v>898</v>
      </c>
      <c r="C263" s="676" t="s">
        <v>717</v>
      </c>
      <c r="D263" s="607">
        <v>1</v>
      </c>
      <c r="E263" s="607"/>
      <c r="F263" s="607"/>
    </row>
    <row r="264" spans="1:6">
      <c r="A264" s="675">
        <v>12</v>
      </c>
      <c r="B264" s="682" t="s">
        <v>899</v>
      </c>
      <c r="C264" s="676" t="s">
        <v>451</v>
      </c>
      <c r="D264" s="607">
        <v>26</v>
      </c>
      <c r="E264" s="607"/>
      <c r="F264" s="607"/>
    </row>
    <row r="265" spans="1:6">
      <c r="A265" s="675">
        <v>13</v>
      </c>
      <c r="B265" s="682" t="s">
        <v>900</v>
      </c>
      <c r="C265" s="676" t="s">
        <v>37</v>
      </c>
      <c r="D265" s="607">
        <v>26</v>
      </c>
      <c r="E265" s="607"/>
      <c r="F265" s="607"/>
    </row>
    <row r="266" spans="1:6">
      <c r="A266" s="675">
        <v>14</v>
      </c>
      <c r="B266" s="677" t="s">
        <v>901</v>
      </c>
      <c r="C266" s="676" t="s">
        <v>5</v>
      </c>
      <c r="D266" s="607">
        <v>2738</v>
      </c>
      <c r="E266" s="607"/>
      <c r="F266" s="607"/>
    </row>
    <row r="267" spans="1:6" ht="15.75">
      <c r="A267" s="675"/>
      <c r="B267" s="678" t="s">
        <v>902</v>
      </c>
      <c r="C267" s="676" t="s">
        <v>5</v>
      </c>
      <c r="D267" s="679">
        <v>400</v>
      </c>
      <c r="E267" s="607"/>
      <c r="F267" s="607"/>
    </row>
    <row r="268" spans="1:6" ht="15.75">
      <c r="A268" s="675"/>
      <c r="B268" s="678" t="s">
        <v>903</v>
      </c>
      <c r="C268" s="676" t="s">
        <v>5</v>
      </c>
      <c r="D268" s="679">
        <v>75</v>
      </c>
      <c r="E268" s="607"/>
      <c r="F268" s="607"/>
    </row>
    <row r="269" spans="1:6" ht="15.75">
      <c r="A269" s="675"/>
      <c r="B269" s="678" t="s">
        <v>904</v>
      </c>
      <c r="C269" s="676" t="s">
        <v>5</v>
      </c>
      <c r="D269" s="679">
        <v>95</v>
      </c>
      <c r="E269" s="607"/>
      <c r="F269" s="607"/>
    </row>
    <row r="270" spans="1:6" ht="15.75">
      <c r="A270" s="675"/>
      <c r="B270" s="678" t="s">
        <v>905</v>
      </c>
      <c r="C270" s="676" t="s">
        <v>5</v>
      </c>
      <c r="D270" s="679">
        <v>1040</v>
      </c>
      <c r="E270" s="607"/>
      <c r="F270" s="607"/>
    </row>
    <row r="271" spans="1:6" ht="15.75">
      <c r="A271" s="675"/>
      <c r="B271" s="678" t="s">
        <v>906</v>
      </c>
      <c r="C271" s="676" t="s">
        <v>5</v>
      </c>
      <c r="D271" s="679">
        <v>88</v>
      </c>
      <c r="E271" s="607"/>
      <c r="F271" s="607"/>
    </row>
    <row r="272" spans="1:6" ht="15.75">
      <c r="A272" s="675"/>
      <c r="B272" s="678" t="s">
        <v>907</v>
      </c>
      <c r="C272" s="676" t="s">
        <v>5</v>
      </c>
      <c r="D272" s="679">
        <v>1040</v>
      </c>
      <c r="E272" s="607"/>
      <c r="F272" s="607"/>
    </row>
    <row r="273" spans="1:6">
      <c r="A273" s="675">
        <v>15</v>
      </c>
      <c r="B273" s="677" t="s">
        <v>908</v>
      </c>
      <c r="C273" s="676" t="s">
        <v>451</v>
      </c>
      <c r="D273" s="607">
        <v>3</v>
      </c>
      <c r="E273" s="607"/>
      <c r="F273" s="607"/>
    </row>
    <row r="274" spans="1:6">
      <c r="A274" s="675">
        <v>16</v>
      </c>
      <c r="B274" s="677" t="s">
        <v>909</v>
      </c>
      <c r="C274" s="676" t="s">
        <v>451</v>
      </c>
      <c r="D274" s="607">
        <v>1</v>
      </c>
      <c r="E274" s="607"/>
      <c r="F274" s="607"/>
    </row>
    <row r="275" spans="1:6">
      <c r="A275" s="675">
        <v>17</v>
      </c>
      <c r="B275" s="677" t="s">
        <v>910</v>
      </c>
      <c r="C275" s="676" t="s">
        <v>451</v>
      </c>
      <c r="D275" s="607">
        <v>1</v>
      </c>
      <c r="E275" s="607"/>
      <c r="F275" s="607"/>
    </row>
    <row r="276" spans="1:6">
      <c r="A276" s="675">
        <v>18</v>
      </c>
      <c r="B276" s="646" t="s">
        <v>911</v>
      </c>
      <c r="C276" s="676" t="s">
        <v>717</v>
      </c>
      <c r="D276" s="607">
        <v>1</v>
      </c>
      <c r="E276" s="607"/>
      <c r="F276" s="607"/>
    </row>
    <row r="277" spans="1:6">
      <c r="A277" s="675">
        <v>19</v>
      </c>
      <c r="B277" s="646" t="s">
        <v>912</v>
      </c>
      <c r="C277" s="676" t="s">
        <v>717</v>
      </c>
      <c r="D277" s="607">
        <v>1</v>
      </c>
      <c r="E277" s="607"/>
      <c r="F277" s="607"/>
    </row>
    <row r="278" spans="1:6">
      <c r="A278" s="675">
        <v>20</v>
      </c>
      <c r="B278" s="677" t="s">
        <v>913</v>
      </c>
      <c r="C278" s="676" t="s">
        <v>451</v>
      </c>
      <c r="D278" s="607">
        <v>20</v>
      </c>
      <c r="E278" s="607"/>
      <c r="F278" s="607"/>
    </row>
    <row r="279" spans="1:6">
      <c r="A279" s="675">
        <v>21</v>
      </c>
      <c r="B279" s="677" t="s">
        <v>914</v>
      </c>
      <c r="C279" s="676" t="s">
        <v>451</v>
      </c>
      <c r="D279" s="607">
        <v>1</v>
      </c>
      <c r="E279" s="607"/>
      <c r="F279" s="607"/>
    </row>
    <row r="280" spans="1:6">
      <c r="A280" s="675">
        <v>22</v>
      </c>
      <c r="B280" s="677" t="s">
        <v>915</v>
      </c>
      <c r="C280" s="676" t="s">
        <v>451</v>
      </c>
      <c r="D280" s="607">
        <v>21</v>
      </c>
      <c r="E280" s="607"/>
      <c r="F280" s="607"/>
    </row>
    <row r="281" spans="1:6">
      <c r="A281" s="675">
        <v>23</v>
      </c>
      <c r="B281" s="677" t="s">
        <v>916</v>
      </c>
      <c r="C281" s="676" t="s">
        <v>717</v>
      </c>
      <c r="D281" s="607">
        <v>3</v>
      </c>
      <c r="E281" s="607"/>
      <c r="F281" s="607"/>
    </row>
    <row r="282" spans="1:6">
      <c r="A282" s="675">
        <v>24</v>
      </c>
      <c r="B282" s="677" t="s">
        <v>917</v>
      </c>
      <c r="C282" s="676" t="s">
        <v>451</v>
      </c>
      <c r="D282" s="607">
        <v>300</v>
      </c>
      <c r="E282" s="607"/>
      <c r="F282" s="607"/>
    </row>
    <row r="283" spans="1:6">
      <c r="A283" s="675">
        <v>25</v>
      </c>
      <c r="B283" s="677" t="s">
        <v>918</v>
      </c>
      <c r="C283" s="676" t="s">
        <v>451</v>
      </c>
      <c r="D283" s="607">
        <v>300</v>
      </c>
      <c r="E283" s="607"/>
      <c r="F283" s="607"/>
    </row>
    <row r="284" spans="1:6">
      <c r="A284" s="675">
        <v>26</v>
      </c>
      <c r="B284" s="677" t="s">
        <v>919</v>
      </c>
      <c r="C284" s="676" t="s">
        <v>451</v>
      </c>
      <c r="D284" s="607">
        <v>60</v>
      </c>
      <c r="E284" s="607"/>
      <c r="F284" s="607"/>
    </row>
    <row r="285" spans="1:6">
      <c r="A285" s="675">
        <v>27</v>
      </c>
      <c r="B285" s="677" t="s">
        <v>920</v>
      </c>
      <c r="C285" s="676" t="s">
        <v>451</v>
      </c>
      <c r="D285" s="607">
        <v>70</v>
      </c>
      <c r="E285" s="607"/>
      <c r="F285" s="607"/>
    </row>
    <row r="286" spans="1:6">
      <c r="A286" s="675">
        <v>28</v>
      </c>
      <c r="B286" s="677" t="s">
        <v>921</v>
      </c>
      <c r="C286" s="676" t="s">
        <v>451</v>
      </c>
      <c r="D286" s="607">
        <v>80</v>
      </c>
      <c r="E286" s="607"/>
      <c r="F286" s="607"/>
    </row>
    <row r="287" spans="1:6">
      <c r="A287" s="675">
        <v>29</v>
      </c>
      <c r="B287" s="677" t="s">
        <v>922</v>
      </c>
      <c r="C287" s="676" t="s">
        <v>451</v>
      </c>
      <c r="D287" s="607">
        <v>5</v>
      </c>
      <c r="E287" s="607"/>
      <c r="F287" s="607"/>
    </row>
    <row r="288" spans="1:6">
      <c r="A288" s="675">
        <v>30</v>
      </c>
      <c r="B288" s="677" t="s">
        <v>923</v>
      </c>
      <c r="C288" s="676" t="s">
        <v>451</v>
      </c>
      <c r="D288" s="607">
        <v>6</v>
      </c>
      <c r="E288" s="607"/>
      <c r="F288" s="607"/>
    </row>
    <row r="289" spans="1:6">
      <c r="A289" s="675">
        <v>31</v>
      </c>
      <c r="B289" s="646" t="s">
        <v>924</v>
      </c>
      <c r="C289" s="676" t="s">
        <v>451</v>
      </c>
      <c r="D289" s="607">
        <v>49</v>
      </c>
      <c r="E289" s="607"/>
      <c r="F289" s="607"/>
    </row>
    <row r="290" spans="1:6" ht="15.75">
      <c r="A290" s="635"/>
      <c r="B290" s="683" t="s">
        <v>81</v>
      </c>
      <c r="C290" s="959"/>
      <c r="D290" s="960"/>
      <c r="E290" s="961"/>
      <c r="F290" s="656"/>
    </row>
    <row r="291" spans="1:6" ht="16.5">
      <c r="A291" s="591"/>
      <c r="B291" s="962" t="s">
        <v>925</v>
      </c>
      <c r="C291" s="963"/>
      <c r="D291" s="963"/>
      <c r="E291" s="964"/>
      <c r="F291" s="684"/>
    </row>
  </sheetData>
  <mergeCells count="20">
    <mergeCell ref="B291:E291"/>
    <mergeCell ref="C184:E184"/>
    <mergeCell ref="A3:F3"/>
    <mergeCell ref="A4:F4"/>
    <mergeCell ref="A5:F5"/>
    <mergeCell ref="A7:A8"/>
    <mergeCell ref="B7:B8"/>
    <mergeCell ref="C7:C8"/>
    <mergeCell ref="D7:D8"/>
    <mergeCell ref="E7:F7"/>
    <mergeCell ref="C103:E103"/>
    <mergeCell ref="B104:E104"/>
    <mergeCell ref="C170:E170"/>
    <mergeCell ref="B171:E171"/>
    <mergeCell ref="B176:E176"/>
    <mergeCell ref="A2:F2"/>
    <mergeCell ref="B185:E185"/>
    <mergeCell ref="C239:E239"/>
    <mergeCell ref="B240:E240"/>
    <mergeCell ref="C290:E29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1"/>
  <sheetViews>
    <sheetView view="pageBreakPreview" zoomScale="115" zoomScaleNormal="110" zoomScaleSheetLayoutView="115" workbookViewId="0">
      <selection activeCell="I7" sqref="I7"/>
    </sheetView>
  </sheetViews>
  <sheetFormatPr defaultColWidth="8.85546875" defaultRowHeight="15.75"/>
  <cols>
    <col min="1" max="1" width="4.85546875" style="100" customWidth="1"/>
    <col min="2" max="2" width="47.5703125" style="99" customWidth="1"/>
    <col min="3" max="3" width="7.42578125" style="100" customWidth="1"/>
    <col min="4" max="4" width="10" style="101" customWidth="1"/>
    <col min="5" max="5" width="10.140625" style="101" customWidth="1"/>
    <col min="6" max="6" width="15.28515625" style="102" customWidth="1"/>
    <col min="7" max="16384" width="8.85546875" style="98"/>
  </cols>
  <sheetData>
    <row r="1" spans="1:6" ht="48" customHeight="1">
      <c r="A1" s="813" t="s">
        <v>361</v>
      </c>
      <c r="B1" s="814"/>
      <c r="C1" s="814"/>
      <c r="D1" s="814"/>
      <c r="E1" s="814"/>
      <c r="F1" s="815"/>
    </row>
    <row r="2" spans="1:6" ht="36" customHeight="1">
      <c r="A2" s="990" t="s">
        <v>198</v>
      </c>
      <c r="B2" s="991"/>
      <c r="C2" s="991"/>
      <c r="D2" s="991"/>
      <c r="E2" s="991"/>
      <c r="F2" s="992"/>
    </row>
    <row r="3" spans="1:6">
      <c r="A3" s="990" t="s">
        <v>1219</v>
      </c>
      <c r="B3" s="991"/>
      <c r="C3" s="991"/>
      <c r="D3" s="991"/>
      <c r="E3" s="991"/>
      <c r="F3" s="992"/>
    </row>
    <row r="4" spans="1:6" ht="12.75" customHeight="1" thickBot="1">
      <c r="A4" s="449"/>
      <c r="B4" s="450"/>
      <c r="C4" s="451"/>
      <c r="D4" s="452"/>
      <c r="E4" s="452"/>
      <c r="F4" s="453"/>
    </row>
    <row r="5" spans="1:6" ht="27.6" customHeight="1">
      <c r="A5" s="993" t="s">
        <v>16</v>
      </c>
      <c r="B5" s="996" t="s">
        <v>199</v>
      </c>
      <c r="C5" s="996" t="s">
        <v>200</v>
      </c>
      <c r="D5" s="999" t="s">
        <v>201</v>
      </c>
      <c r="E5" s="1002" t="s">
        <v>202</v>
      </c>
      <c r="F5" s="1003"/>
    </row>
    <row r="6" spans="1:6" ht="25.9" customHeight="1">
      <c r="A6" s="994"/>
      <c r="B6" s="997"/>
      <c r="C6" s="997"/>
      <c r="D6" s="1000"/>
      <c r="E6" s="1004"/>
      <c r="F6" s="1005"/>
    </row>
    <row r="7" spans="1:6">
      <c r="A7" s="994"/>
      <c r="B7" s="997"/>
      <c r="C7" s="997"/>
      <c r="D7" s="1000"/>
      <c r="E7" s="1006" t="s">
        <v>203</v>
      </c>
      <c r="F7" s="1007" t="s">
        <v>81</v>
      </c>
    </row>
    <row r="8" spans="1:6">
      <c r="A8" s="994"/>
      <c r="B8" s="997"/>
      <c r="C8" s="997"/>
      <c r="D8" s="1000"/>
      <c r="E8" s="1000"/>
      <c r="F8" s="1008"/>
    </row>
    <row r="9" spans="1:6">
      <c r="A9" s="995"/>
      <c r="B9" s="998"/>
      <c r="C9" s="998"/>
      <c r="D9" s="1001"/>
      <c r="E9" s="1001"/>
      <c r="F9" s="1009"/>
    </row>
    <row r="10" spans="1:6" ht="16.5" thickBot="1">
      <c r="A10" s="394">
        <v>1</v>
      </c>
      <c r="B10" s="395">
        <v>2</v>
      </c>
      <c r="C10" s="396">
        <v>3</v>
      </c>
      <c r="D10" s="397">
        <v>4</v>
      </c>
      <c r="E10" s="397">
        <v>5</v>
      </c>
      <c r="F10" s="398">
        <v>6</v>
      </c>
    </row>
    <row r="11" spans="1:6" ht="16.5" thickBot="1">
      <c r="A11" s="399"/>
      <c r="B11" s="400" t="s">
        <v>204</v>
      </c>
      <c r="C11" s="401"/>
      <c r="D11" s="402"/>
      <c r="E11" s="402"/>
      <c r="F11" s="403"/>
    </row>
    <row r="12" spans="1:6" ht="17.25">
      <c r="A12" s="404">
        <v>1</v>
      </c>
      <c r="B12" s="760" t="s">
        <v>205</v>
      </c>
      <c r="C12" s="405" t="s">
        <v>350</v>
      </c>
      <c r="D12" s="406">
        <v>5.8</v>
      </c>
      <c r="E12" s="407"/>
      <c r="F12" s="408"/>
    </row>
    <row r="13" spans="1:6">
      <c r="A13" s="409">
        <v>2</v>
      </c>
      <c r="B13" s="508" t="s">
        <v>206</v>
      </c>
      <c r="C13" s="410" t="s">
        <v>17</v>
      </c>
      <c r="D13" s="411">
        <v>70</v>
      </c>
      <c r="E13" s="412"/>
      <c r="F13" s="413"/>
    </row>
    <row r="14" spans="1:6">
      <c r="A14" s="409">
        <v>3</v>
      </c>
      <c r="B14" s="508" t="s">
        <v>207</v>
      </c>
      <c r="C14" s="410" t="s">
        <v>17</v>
      </c>
      <c r="D14" s="411">
        <v>42</v>
      </c>
      <c r="E14" s="412"/>
      <c r="F14" s="413"/>
    </row>
    <row r="15" spans="1:6" ht="17.25">
      <c r="A15" s="409">
        <v>4</v>
      </c>
      <c r="B15" s="508" t="s">
        <v>208</v>
      </c>
      <c r="C15" s="410" t="s">
        <v>350</v>
      </c>
      <c r="D15" s="411">
        <v>30.9</v>
      </c>
      <c r="E15" s="412"/>
      <c r="F15" s="413"/>
    </row>
    <row r="16" spans="1:6" ht="30">
      <c r="A16" s="409">
        <v>5</v>
      </c>
      <c r="B16" s="508" t="s">
        <v>209</v>
      </c>
      <c r="C16" s="410" t="s">
        <v>350</v>
      </c>
      <c r="D16" s="411">
        <v>21.7</v>
      </c>
      <c r="E16" s="412"/>
      <c r="F16" s="413"/>
    </row>
    <row r="17" spans="1:6" ht="17.25">
      <c r="A17" s="409">
        <v>6</v>
      </c>
      <c r="B17" s="508" t="s">
        <v>210</v>
      </c>
      <c r="C17" s="410" t="s">
        <v>351</v>
      </c>
      <c r="D17" s="411">
        <v>217</v>
      </c>
      <c r="E17" s="412"/>
      <c r="F17" s="413"/>
    </row>
    <row r="18" spans="1:6" ht="17.25">
      <c r="A18" s="409">
        <v>7</v>
      </c>
      <c r="B18" s="508" t="s">
        <v>211</v>
      </c>
      <c r="C18" s="410" t="s">
        <v>350</v>
      </c>
      <c r="D18" s="411">
        <v>13</v>
      </c>
      <c r="E18" s="412"/>
      <c r="F18" s="413"/>
    </row>
    <row r="19" spans="1:6" ht="18" thickBot="1">
      <c r="A19" s="414">
        <v>8</v>
      </c>
      <c r="B19" s="761" t="s">
        <v>212</v>
      </c>
      <c r="C19" s="415" t="s">
        <v>351</v>
      </c>
      <c r="D19" s="416">
        <v>54.7</v>
      </c>
      <c r="E19" s="417"/>
      <c r="F19" s="418"/>
    </row>
    <row r="20" spans="1:6" ht="16.5" thickBot="1">
      <c r="A20" s="419"/>
      <c r="B20" s="762" t="s">
        <v>213</v>
      </c>
      <c r="C20" s="982"/>
      <c r="D20" s="983"/>
      <c r="E20" s="983"/>
      <c r="F20" s="984"/>
    </row>
    <row r="21" spans="1:6">
      <c r="A21" s="404">
        <v>9</v>
      </c>
      <c r="B21" s="760" t="s">
        <v>214</v>
      </c>
      <c r="C21" s="405" t="s">
        <v>37</v>
      </c>
      <c r="D21" s="406">
        <v>16</v>
      </c>
      <c r="E21" s="407"/>
      <c r="F21" s="408"/>
    </row>
    <row r="22" spans="1:6">
      <c r="A22" s="409">
        <v>10</v>
      </c>
      <c r="B22" s="508" t="s">
        <v>215</v>
      </c>
      <c r="C22" s="410" t="s">
        <v>37</v>
      </c>
      <c r="D22" s="411">
        <v>3</v>
      </c>
      <c r="E22" s="412"/>
      <c r="F22" s="413"/>
    </row>
    <row r="23" spans="1:6" ht="30">
      <c r="A23" s="409">
        <v>11</v>
      </c>
      <c r="B23" s="508" t="s">
        <v>216</v>
      </c>
      <c r="C23" s="410" t="s">
        <v>350</v>
      </c>
      <c r="D23" s="411">
        <v>13</v>
      </c>
      <c r="E23" s="412"/>
      <c r="F23" s="413"/>
    </row>
    <row r="24" spans="1:6" ht="30">
      <c r="A24" s="409">
        <v>12</v>
      </c>
      <c r="B24" s="508" t="s">
        <v>217</v>
      </c>
      <c r="C24" s="410" t="s">
        <v>350</v>
      </c>
      <c r="D24" s="411">
        <v>6.2</v>
      </c>
      <c r="E24" s="412"/>
      <c r="F24" s="413"/>
    </row>
    <row r="25" spans="1:6" ht="30">
      <c r="A25" s="409">
        <v>13</v>
      </c>
      <c r="B25" s="508" t="s">
        <v>218</v>
      </c>
      <c r="C25" s="410" t="s">
        <v>350</v>
      </c>
      <c r="D25" s="411">
        <v>6.5</v>
      </c>
      <c r="E25" s="412"/>
      <c r="F25" s="413"/>
    </row>
    <row r="26" spans="1:6">
      <c r="A26" s="409">
        <v>14</v>
      </c>
      <c r="B26" s="508" t="s">
        <v>104</v>
      </c>
      <c r="C26" s="410" t="s">
        <v>35</v>
      </c>
      <c r="D26" s="411">
        <v>283</v>
      </c>
      <c r="E26" s="412"/>
      <c r="F26" s="413"/>
    </row>
    <row r="27" spans="1:6" ht="17.25">
      <c r="A27" s="409">
        <v>15</v>
      </c>
      <c r="B27" s="508" t="s">
        <v>219</v>
      </c>
      <c r="C27" s="410" t="s">
        <v>351</v>
      </c>
      <c r="D27" s="411">
        <f>(33*0.5)-(33*0.5*30%)</f>
        <v>11.55</v>
      </c>
      <c r="E27" s="412"/>
      <c r="F27" s="413"/>
    </row>
    <row r="28" spans="1:6" ht="17.25">
      <c r="A28" s="409">
        <v>16</v>
      </c>
      <c r="B28" s="508" t="s">
        <v>220</v>
      </c>
      <c r="C28" s="410" t="s">
        <v>351</v>
      </c>
      <c r="D28" s="411">
        <f>17*0.3</f>
        <v>5.0999999999999996</v>
      </c>
      <c r="E28" s="412"/>
      <c r="F28" s="413"/>
    </row>
    <row r="29" spans="1:6" ht="17.25">
      <c r="A29" s="409">
        <v>17</v>
      </c>
      <c r="B29" s="508" t="s">
        <v>221</v>
      </c>
      <c r="C29" s="410" t="s">
        <v>351</v>
      </c>
      <c r="D29" s="411">
        <v>30</v>
      </c>
      <c r="E29" s="412"/>
      <c r="F29" s="413"/>
    </row>
    <row r="30" spans="1:6" ht="17.25">
      <c r="A30" s="409">
        <v>18</v>
      </c>
      <c r="B30" s="508" t="s">
        <v>222</v>
      </c>
      <c r="C30" s="410" t="s">
        <v>351</v>
      </c>
      <c r="D30" s="411">
        <v>70</v>
      </c>
      <c r="E30" s="412"/>
      <c r="F30" s="413"/>
    </row>
    <row r="31" spans="1:6" ht="30">
      <c r="A31" s="409">
        <v>19</v>
      </c>
      <c r="B31" s="508" t="s">
        <v>223</v>
      </c>
      <c r="C31" s="410" t="s">
        <v>351</v>
      </c>
      <c r="D31" s="411">
        <v>100</v>
      </c>
      <c r="E31" s="412"/>
      <c r="F31" s="413"/>
    </row>
    <row r="32" spans="1:6" ht="45">
      <c r="A32" s="409">
        <v>20</v>
      </c>
      <c r="B32" s="508" t="s">
        <v>644</v>
      </c>
      <c r="C32" s="410" t="s">
        <v>37</v>
      </c>
      <c r="D32" s="411">
        <v>16</v>
      </c>
      <c r="E32" s="412"/>
      <c r="F32" s="413"/>
    </row>
    <row r="33" spans="1:6" ht="45">
      <c r="A33" s="409">
        <v>21</v>
      </c>
      <c r="B33" s="508" t="s">
        <v>645</v>
      </c>
      <c r="C33" s="410" t="s">
        <v>37</v>
      </c>
      <c r="D33" s="411">
        <v>3</v>
      </c>
      <c r="E33" s="420"/>
      <c r="F33" s="413"/>
    </row>
    <row r="34" spans="1:6" ht="45.75" thickBot="1">
      <c r="A34" s="414">
        <v>22</v>
      </c>
      <c r="B34" s="763" t="s">
        <v>224</v>
      </c>
      <c r="C34" s="415" t="s">
        <v>350</v>
      </c>
      <c r="D34" s="416">
        <v>195</v>
      </c>
      <c r="E34" s="417"/>
      <c r="F34" s="418"/>
    </row>
    <row r="35" spans="1:6" ht="30.75" thickBot="1">
      <c r="A35" s="399"/>
      <c r="B35" s="762" t="s">
        <v>225</v>
      </c>
      <c r="C35" s="979"/>
      <c r="D35" s="980"/>
      <c r="E35" s="980"/>
      <c r="F35" s="981"/>
    </row>
    <row r="36" spans="1:6" ht="30">
      <c r="A36" s="404">
        <v>1</v>
      </c>
      <c r="B36" s="760" t="s">
        <v>226</v>
      </c>
      <c r="C36" s="405" t="s">
        <v>352</v>
      </c>
      <c r="D36" s="406">
        <f>22*0.1</f>
        <v>2.2000000000000002</v>
      </c>
      <c r="E36" s="407"/>
      <c r="F36" s="408"/>
    </row>
    <row r="37" spans="1:6" ht="30">
      <c r="A37" s="409">
        <v>2</v>
      </c>
      <c r="B37" s="508" t="s">
        <v>227</v>
      </c>
      <c r="C37" s="410" t="s">
        <v>19</v>
      </c>
      <c r="D37" s="411">
        <f>D36*2.2</f>
        <v>4.8400000000000007</v>
      </c>
      <c r="E37" s="412"/>
      <c r="F37" s="413"/>
    </row>
    <row r="38" spans="1:6" ht="30">
      <c r="A38" s="409">
        <v>3</v>
      </c>
      <c r="B38" s="508" t="s">
        <v>228</v>
      </c>
      <c r="C38" s="410" t="s">
        <v>351</v>
      </c>
      <c r="D38" s="411">
        <v>22</v>
      </c>
      <c r="E38" s="412"/>
      <c r="F38" s="413"/>
    </row>
    <row r="39" spans="1:6" ht="30">
      <c r="A39" s="409">
        <v>4</v>
      </c>
      <c r="B39" s="508" t="s">
        <v>229</v>
      </c>
      <c r="C39" s="410" t="s">
        <v>353</v>
      </c>
      <c r="D39" s="411">
        <f>22*0.1</f>
        <v>2.2000000000000002</v>
      </c>
      <c r="E39" s="412"/>
      <c r="F39" s="413"/>
    </row>
    <row r="40" spans="1:6" ht="30">
      <c r="A40" s="409">
        <v>5</v>
      </c>
      <c r="B40" s="508" t="s">
        <v>230</v>
      </c>
      <c r="C40" s="410" t="s">
        <v>351</v>
      </c>
      <c r="D40" s="411">
        <v>22</v>
      </c>
      <c r="E40" s="412"/>
      <c r="F40" s="413"/>
    </row>
    <row r="41" spans="1:6" ht="30">
      <c r="A41" s="409">
        <v>6</v>
      </c>
      <c r="B41" s="508" t="s">
        <v>231</v>
      </c>
      <c r="C41" s="410" t="s">
        <v>351</v>
      </c>
      <c r="D41" s="411">
        <v>22</v>
      </c>
      <c r="E41" s="412"/>
      <c r="F41" s="413"/>
    </row>
    <row r="42" spans="1:6" ht="17.25">
      <c r="A42" s="409">
        <v>7</v>
      </c>
      <c r="B42" s="508" t="s">
        <v>232</v>
      </c>
      <c r="C42" s="410" t="s">
        <v>352</v>
      </c>
      <c r="D42" s="411">
        <v>31</v>
      </c>
      <c r="E42" s="412"/>
      <c r="F42" s="413"/>
    </row>
    <row r="43" spans="1:6" ht="22.5" customHeight="1">
      <c r="A43" s="409">
        <v>8</v>
      </c>
      <c r="B43" s="508" t="s">
        <v>233</v>
      </c>
      <c r="C43" s="410" t="s">
        <v>352</v>
      </c>
      <c r="D43" s="411">
        <v>6</v>
      </c>
      <c r="E43" s="412"/>
      <c r="F43" s="413"/>
    </row>
    <row r="44" spans="1:6" ht="23.25" customHeight="1">
      <c r="A44" s="409">
        <v>9</v>
      </c>
      <c r="B44" s="508" t="s">
        <v>234</v>
      </c>
      <c r="C44" s="410" t="s">
        <v>352</v>
      </c>
      <c r="D44" s="411">
        <v>7</v>
      </c>
      <c r="E44" s="412"/>
      <c r="F44" s="413"/>
    </row>
    <row r="45" spans="1:6" ht="30">
      <c r="A45" s="409">
        <v>10</v>
      </c>
      <c r="B45" s="508" t="s">
        <v>235</v>
      </c>
      <c r="C45" s="410" t="s">
        <v>352</v>
      </c>
      <c r="D45" s="411">
        <v>4</v>
      </c>
      <c r="E45" s="412"/>
      <c r="F45" s="413"/>
    </row>
    <row r="46" spans="1:6" ht="17.25">
      <c r="A46" s="409">
        <v>11</v>
      </c>
      <c r="B46" s="508" t="s">
        <v>236</v>
      </c>
      <c r="C46" s="410" t="s">
        <v>352</v>
      </c>
      <c r="D46" s="411">
        <v>12</v>
      </c>
      <c r="E46" s="412"/>
      <c r="F46" s="413"/>
    </row>
    <row r="47" spans="1:6" ht="17.25">
      <c r="A47" s="409">
        <v>12</v>
      </c>
      <c r="B47" s="508" t="s">
        <v>237</v>
      </c>
      <c r="C47" s="410" t="s">
        <v>352</v>
      </c>
      <c r="D47" s="411">
        <v>13</v>
      </c>
      <c r="E47" s="412"/>
      <c r="F47" s="413"/>
    </row>
    <row r="48" spans="1:6" ht="17.25">
      <c r="A48" s="409">
        <v>13</v>
      </c>
      <c r="B48" s="508" t="s">
        <v>238</v>
      </c>
      <c r="C48" s="410" t="s">
        <v>352</v>
      </c>
      <c r="D48" s="411">
        <v>4.3</v>
      </c>
      <c r="E48" s="412"/>
      <c r="F48" s="413"/>
    </row>
    <row r="49" spans="1:6" ht="30">
      <c r="A49" s="409">
        <v>14</v>
      </c>
      <c r="B49" s="508" t="s">
        <v>239</v>
      </c>
      <c r="C49" s="410" t="s">
        <v>19</v>
      </c>
      <c r="D49" s="411">
        <f>31*1.95</f>
        <v>60.449999999999996</v>
      </c>
      <c r="E49" s="412"/>
      <c r="F49" s="413"/>
    </row>
    <row r="50" spans="1:6" ht="17.25">
      <c r="A50" s="409">
        <v>15</v>
      </c>
      <c r="B50" s="508" t="s">
        <v>240</v>
      </c>
      <c r="C50" s="410" t="s">
        <v>352</v>
      </c>
      <c r="D50" s="411">
        <v>37</v>
      </c>
      <c r="E50" s="412"/>
      <c r="F50" s="413"/>
    </row>
    <row r="51" spans="1:6" ht="30">
      <c r="A51" s="409">
        <v>16</v>
      </c>
      <c r="B51" s="508" t="s">
        <v>241</v>
      </c>
      <c r="C51" s="410" t="s">
        <v>352</v>
      </c>
      <c r="D51" s="411">
        <v>1</v>
      </c>
      <c r="E51" s="412"/>
      <c r="F51" s="413"/>
    </row>
    <row r="52" spans="1:6" ht="30">
      <c r="A52" s="409">
        <v>17</v>
      </c>
      <c r="B52" s="508" t="s">
        <v>242</v>
      </c>
      <c r="C52" s="410" t="s">
        <v>352</v>
      </c>
      <c r="D52" s="411">
        <v>28.8</v>
      </c>
      <c r="E52" s="412"/>
      <c r="F52" s="413"/>
    </row>
    <row r="53" spans="1:6" ht="30.75" thickBot="1">
      <c r="A53" s="414">
        <v>18</v>
      </c>
      <c r="B53" s="763" t="s">
        <v>243</v>
      </c>
      <c r="C53" s="415" t="s">
        <v>19</v>
      </c>
      <c r="D53" s="416">
        <f>9.2*1.95</f>
        <v>17.939999999999998</v>
      </c>
      <c r="E53" s="417"/>
      <c r="F53" s="418"/>
    </row>
    <row r="54" spans="1:6" ht="30.75" thickBot="1">
      <c r="A54" s="419">
        <v>19</v>
      </c>
      <c r="B54" s="762" t="s">
        <v>244</v>
      </c>
      <c r="C54" s="982"/>
      <c r="D54" s="983"/>
      <c r="E54" s="983"/>
      <c r="F54" s="984"/>
    </row>
    <row r="55" spans="1:6" ht="17.25">
      <c r="A55" s="421"/>
      <c r="B55" s="760" t="s">
        <v>245</v>
      </c>
      <c r="C55" s="405" t="s">
        <v>352</v>
      </c>
      <c r="D55" s="406">
        <v>0.46</v>
      </c>
      <c r="E55" s="407"/>
      <c r="F55" s="408"/>
    </row>
    <row r="56" spans="1:6" ht="45">
      <c r="A56" s="422"/>
      <c r="B56" s="508" t="s">
        <v>246</v>
      </c>
      <c r="C56" s="410" t="s">
        <v>352</v>
      </c>
      <c r="D56" s="411">
        <v>4.76</v>
      </c>
      <c r="E56" s="423"/>
      <c r="F56" s="413"/>
    </row>
    <row r="57" spans="1:6">
      <c r="A57" s="422"/>
      <c r="B57" s="508" t="s">
        <v>247</v>
      </c>
      <c r="C57" s="410" t="s">
        <v>35</v>
      </c>
      <c r="D57" s="411">
        <v>89.04</v>
      </c>
      <c r="E57" s="412"/>
      <c r="F57" s="413"/>
    </row>
    <row r="58" spans="1:6" ht="17.25">
      <c r="A58" s="409"/>
      <c r="B58" s="508" t="s">
        <v>248</v>
      </c>
      <c r="C58" s="410" t="s">
        <v>352</v>
      </c>
      <c r="D58" s="411">
        <v>0.04</v>
      </c>
      <c r="E58" s="412"/>
      <c r="F58" s="413"/>
    </row>
    <row r="59" spans="1:6">
      <c r="A59" s="409"/>
      <c r="B59" s="508" t="s">
        <v>249</v>
      </c>
      <c r="C59" s="410" t="s">
        <v>35</v>
      </c>
      <c r="D59" s="411">
        <v>20.3</v>
      </c>
      <c r="E59" s="412"/>
      <c r="F59" s="413"/>
    </row>
    <row r="60" spans="1:6">
      <c r="A60" s="422"/>
      <c r="B60" s="508" t="s">
        <v>321</v>
      </c>
      <c r="C60" s="410" t="s">
        <v>37</v>
      </c>
      <c r="D60" s="411">
        <v>1</v>
      </c>
      <c r="E60" s="412"/>
      <c r="F60" s="413"/>
    </row>
    <row r="61" spans="1:6" ht="62.25">
      <c r="A61" s="409">
        <v>20</v>
      </c>
      <c r="B61" s="764" t="s">
        <v>354</v>
      </c>
      <c r="C61" s="410" t="s">
        <v>37</v>
      </c>
      <c r="D61" s="411">
        <v>2</v>
      </c>
      <c r="E61" s="420"/>
      <c r="F61" s="413"/>
    </row>
    <row r="62" spans="1:6" ht="62.25">
      <c r="A62" s="409">
        <v>21</v>
      </c>
      <c r="B62" s="765" t="s">
        <v>355</v>
      </c>
      <c r="C62" s="410" t="s">
        <v>37</v>
      </c>
      <c r="D62" s="411">
        <v>1</v>
      </c>
      <c r="E62" s="420"/>
      <c r="F62" s="413"/>
    </row>
    <row r="63" spans="1:6">
      <c r="A63" s="409">
        <v>22</v>
      </c>
      <c r="B63" s="508" t="s">
        <v>250</v>
      </c>
      <c r="C63" s="410" t="s">
        <v>37</v>
      </c>
      <c r="D63" s="411">
        <v>1</v>
      </c>
      <c r="E63" s="412"/>
      <c r="F63" s="413"/>
    </row>
    <row r="64" spans="1:6" ht="45.75">
      <c r="A64" s="409">
        <v>23</v>
      </c>
      <c r="B64" s="766" t="s">
        <v>322</v>
      </c>
      <c r="C64" s="410" t="s">
        <v>17</v>
      </c>
      <c r="D64" s="411">
        <v>23.5</v>
      </c>
      <c r="E64" s="412"/>
      <c r="F64" s="413"/>
    </row>
    <row r="65" spans="1:6" ht="45.75">
      <c r="A65" s="409">
        <v>24</v>
      </c>
      <c r="B65" s="766" t="s">
        <v>323</v>
      </c>
      <c r="C65" s="410" t="s">
        <v>17</v>
      </c>
      <c r="D65" s="411">
        <v>5.3</v>
      </c>
      <c r="E65" s="412"/>
      <c r="F65" s="413"/>
    </row>
    <row r="66" spans="1:6" ht="45.75">
      <c r="A66" s="409">
        <v>25</v>
      </c>
      <c r="B66" s="766" t="s">
        <v>324</v>
      </c>
      <c r="C66" s="410" t="s">
        <v>17</v>
      </c>
      <c r="D66" s="411">
        <v>21</v>
      </c>
      <c r="E66" s="412"/>
      <c r="F66" s="413"/>
    </row>
    <row r="67" spans="1:6" ht="45.75">
      <c r="A67" s="409">
        <v>26</v>
      </c>
      <c r="B67" s="766" t="s">
        <v>325</v>
      </c>
      <c r="C67" s="410" t="s">
        <v>17</v>
      </c>
      <c r="D67" s="411">
        <v>2.5</v>
      </c>
      <c r="E67" s="412"/>
      <c r="F67" s="413"/>
    </row>
    <row r="68" spans="1:6" ht="45.75">
      <c r="A68" s="409">
        <v>27</v>
      </c>
      <c r="B68" s="766" t="s">
        <v>251</v>
      </c>
      <c r="C68" s="410" t="s">
        <v>17</v>
      </c>
      <c r="D68" s="411">
        <v>1.4</v>
      </c>
      <c r="E68" s="412"/>
      <c r="F68" s="413"/>
    </row>
    <row r="69" spans="1:6" ht="30.75">
      <c r="A69" s="409">
        <v>28</v>
      </c>
      <c r="B69" s="767" t="s">
        <v>326</v>
      </c>
      <c r="C69" s="410" t="s">
        <v>17</v>
      </c>
      <c r="D69" s="411">
        <v>1.5</v>
      </c>
      <c r="E69" s="412"/>
      <c r="F69" s="413"/>
    </row>
    <row r="70" spans="1:6" ht="45.75">
      <c r="A70" s="409">
        <v>29</v>
      </c>
      <c r="B70" s="766" t="s">
        <v>327</v>
      </c>
      <c r="C70" s="410" t="s">
        <v>17</v>
      </c>
      <c r="D70" s="411">
        <v>0.5</v>
      </c>
      <c r="E70" s="412"/>
      <c r="F70" s="413"/>
    </row>
    <row r="71" spans="1:6" ht="45.75">
      <c r="A71" s="409">
        <v>30</v>
      </c>
      <c r="B71" s="766" t="s">
        <v>328</v>
      </c>
      <c r="C71" s="410" t="s">
        <v>17</v>
      </c>
      <c r="D71" s="411">
        <v>2</v>
      </c>
      <c r="E71" s="412"/>
      <c r="F71" s="413"/>
    </row>
    <row r="72" spans="1:6" ht="45.75">
      <c r="A72" s="409">
        <v>31</v>
      </c>
      <c r="B72" s="766" t="s">
        <v>252</v>
      </c>
      <c r="C72" s="410" t="s">
        <v>17</v>
      </c>
      <c r="D72" s="411">
        <v>31</v>
      </c>
      <c r="E72" s="412"/>
      <c r="F72" s="413"/>
    </row>
    <row r="73" spans="1:6" ht="45.75">
      <c r="A73" s="409">
        <v>32</v>
      </c>
      <c r="B73" s="766" t="s">
        <v>253</v>
      </c>
      <c r="C73" s="410" t="s">
        <v>17</v>
      </c>
      <c r="D73" s="411">
        <v>2</v>
      </c>
      <c r="E73" s="412"/>
      <c r="F73" s="413"/>
    </row>
    <row r="74" spans="1:6" ht="45.75">
      <c r="A74" s="409">
        <v>33</v>
      </c>
      <c r="B74" s="766" t="s">
        <v>254</v>
      </c>
      <c r="C74" s="410" t="s">
        <v>17</v>
      </c>
      <c r="D74" s="411">
        <v>17.5</v>
      </c>
      <c r="E74" s="412"/>
      <c r="F74" s="413"/>
    </row>
    <row r="75" spans="1:6" ht="45.75">
      <c r="A75" s="409">
        <v>34</v>
      </c>
      <c r="B75" s="767" t="s">
        <v>329</v>
      </c>
      <c r="C75" s="410" t="s">
        <v>17</v>
      </c>
      <c r="D75" s="411">
        <v>12</v>
      </c>
      <c r="E75" s="412"/>
      <c r="F75" s="413"/>
    </row>
    <row r="76" spans="1:6" ht="30.75">
      <c r="A76" s="409">
        <v>35</v>
      </c>
      <c r="B76" s="766" t="s">
        <v>255</v>
      </c>
      <c r="C76" s="410" t="s">
        <v>17</v>
      </c>
      <c r="D76" s="411">
        <v>15</v>
      </c>
      <c r="E76" s="412"/>
      <c r="F76" s="413"/>
    </row>
    <row r="77" spans="1:6" ht="30.75">
      <c r="A77" s="409">
        <v>36</v>
      </c>
      <c r="B77" s="766" t="s">
        <v>256</v>
      </c>
      <c r="C77" s="410" t="s">
        <v>18</v>
      </c>
      <c r="D77" s="411">
        <v>1</v>
      </c>
      <c r="E77" s="412"/>
      <c r="F77" s="413"/>
    </row>
    <row r="78" spans="1:6" ht="30.75">
      <c r="A78" s="409">
        <v>37</v>
      </c>
      <c r="B78" s="766" t="s">
        <v>257</v>
      </c>
      <c r="C78" s="410" t="s">
        <v>17</v>
      </c>
      <c r="D78" s="411">
        <f>31+17.5+7</f>
        <v>55.5</v>
      </c>
      <c r="E78" s="412"/>
      <c r="F78" s="413"/>
    </row>
    <row r="79" spans="1:6">
      <c r="A79" s="409">
        <v>38</v>
      </c>
      <c r="B79" s="766" t="s">
        <v>258</v>
      </c>
      <c r="C79" s="410" t="s">
        <v>37</v>
      </c>
      <c r="D79" s="411">
        <v>6</v>
      </c>
      <c r="E79" s="412"/>
      <c r="F79" s="413"/>
    </row>
    <row r="80" spans="1:6" ht="17.25">
      <c r="A80" s="409">
        <v>39</v>
      </c>
      <c r="B80" s="766" t="s">
        <v>259</v>
      </c>
      <c r="C80" s="410" t="s">
        <v>352</v>
      </c>
      <c r="D80" s="411">
        <v>0.45</v>
      </c>
      <c r="E80" s="412"/>
      <c r="F80" s="413"/>
    </row>
    <row r="81" spans="1:6" ht="30.75">
      <c r="A81" s="409">
        <v>40</v>
      </c>
      <c r="B81" s="766" t="s">
        <v>260</v>
      </c>
      <c r="C81" s="410" t="s">
        <v>351</v>
      </c>
      <c r="D81" s="411">
        <v>0.8</v>
      </c>
      <c r="E81" s="412"/>
      <c r="F81" s="413"/>
    </row>
    <row r="82" spans="1:6">
      <c r="A82" s="409">
        <v>41</v>
      </c>
      <c r="B82" s="767" t="s">
        <v>261</v>
      </c>
      <c r="C82" s="410" t="s">
        <v>35</v>
      </c>
      <c r="D82" s="411">
        <f>30*0.5</f>
        <v>15</v>
      </c>
      <c r="E82" s="412"/>
      <c r="F82" s="413"/>
    </row>
    <row r="83" spans="1:6">
      <c r="A83" s="409">
        <v>42</v>
      </c>
      <c r="B83" s="766" t="s">
        <v>262</v>
      </c>
      <c r="C83" s="410" t="s">
        <v>37</v>
      </c>
      <c r="D83" s="411">
        <v>2</v>
      </c>
      <c r="E83" s="412"/>
      <c r="F83" s="413"/>
    </row>
    <row r="84" spans="1:6">
      <c r="A84" s="409">
        <v>43</v>
      </c>
      <c r="B84" s="508" t="s">
        <v>263</v>
      </c>
      <c r="C84" s="410" t="s">
        <v>37</v>
      </c>
      <c r="D84" s="411">
        <v>1</v>
      </c>
      <c r="E84" s="412"/>
      <c r="F84" s="413"/>
    </row>
    <row r="85" spans="1:6">
      <c r="A85" s="409">
        <v>44</v>
      </c>
      <c r="B85" s="508" t="s">
        <v>264</v>
      </c>
      <c r="C85" s="410" t="s">
        <v>37</v>
      </c>
      <c r="D85" s="411">
        <v>2</v>
      </c>
      <c r="E85" s="412"/>
      <c r="F85" s="413"/>
    </row>
    <row r="86" spans="1:6">
      <c r="A86" s="409">
        <v>45</v>
      </c>
      <c r="B86" s="508" t="s">
        <v>265</v>
      </c>
      <c r="C86" s="410" t="s">
        <v>37</v>
      </c>
      <c r="D86" s="411">
        <v>1</v>
      </c>
      <c r="E86" s="412"/>
      <c r="F86" s="413"/>
    </row>
    <row r="87" spans="1:6">
      <c r="A87" s="409">
        <v>46</v>
      </c>
      <c r="B87" s="508" t="s">
        <v>266</v>
      </c>
      <c r="C87" s="410" t="s">
        <v>37</v>
      </c>
      <c r="D87" s="411">
        <v>1</v>
      </c>
      <c r="E87" s="412"/>
      <c r="F87" s="413"/>
    </row>
    <row r="88" spans="1:6">
      <c r="A88" s="409">
        <v>47</v>
      </c>
      <c r="B88" s="508" t="s">
        <v>267</v>
      </c>
      <c r="C88" s="410" t="s">
        <v>37</v>
      </c>
      <c r="D88" s="411">
        <v>1</v>
      </c>
      <c r="E88" s="412"/>
      <c r="F88" s="413"/>
    </row>
    <row r="89" spans="1:6">
      <c r="A89" s="409">
        <v>48</v>
      </c>
      <c r="B89" s="508" t="s">
        <v>268</v>
      </c>
      <c r="C89" s="410" t="s">
        <v>37</v>
      </c>
      <c r="D89" s="411">
        <v>1</v>
      </c>
      <c r="E89" s="412"/>
      <c r="F89" s="413"/>
    </row>
    <row r="90" spans="1:6">
      <c r="A90" s="409">
        <v>49</v>
      </c>
      <c r="B90" s="508" t="s">
        <v>269</v>
      </c>
      <c r="C90" s="410" t="s">
        <v>37</v>
      </c>
      <c r="D90" s="411">
        <v>1</v>
      </c>
      <c r="E90" s="412"/>
      <c r="F90" s="413"/>
    </row>
    <row r="91" spans="1:6">
      <c r="A91" s="409">
        <v>50</v>
      </c>
      <c r="B91" s="508" t="s">
        <v>270</v>
      </c>
      <c r="C91" s="410" t="s">
        <v>37</v>
      </c>
      <c r="D91" s="411">
        <v>1</v>
      </c>
      <c r="E91" s="412"/>
      <c r="F91" s="413"/>
    </row>
    <row r="92" spans="1:6">
      <c r="A92" s="409">
        <v>51</v>
      </c>
      <c r="B92" s="508" t="s">
        <v>271</v>
      </c>
      <c r="C92" s="410" t="s">
        <v>37</v>
      </c>
      <c r="D92" s="411">
        <v>1</v>
      </c>
      <c r="E92" s="412"/>
      <c r="F92" s="413"/>
    </row>
    <row r="93" spans="1:6">
      <c r="A93" s="409">
        <v>52</v>
      </c>
      <c r="B93" s="508" t="s">
        <v>272</v>
      </c>
      <c r="C93" s="410" t="s">
        <v>37</v>
      </c>
      <c r="D93" s="411">
        <v>19</v>
      </c>
      <c r="E93" s="412"/>
      <c r="F93" s="413"/>
    </row>
    <row r="94" spans="1:6">
      <c r="A94" s="422"/>
      <c r="B94" s="768" t="s">
        <v>273</v>
      </c>
      <c r="C94" s="410" t="s">
        <v>37</v>
      </c>
      <c r="D94" s="411">
        <v>1</v>
      </c>
      <c r="E94" s="412"/>
      <c r="F94" s="413"/>
    </row>
    <row r="95" spans="1:6">
      <c r="A95" s="422"/>
      <c r="B95" s="768" t="s">
        <v>274</v>
      </c>
      <c r="C95" s="410" t="s">
        <v>37</v>
      </c>
      <c r="D95" s="411">
        <v>3</v>
      </c>
      <c r="E95" s="412"/>
      <c r="F95" s="413"/>
    </row>
    <row r="96" spans="1:6" ht="30">
      <c r="A96" s="422"/>
      <c r="B96" s="508" t="s">
        <v>275</v>
      </c>
      <c r="C96" s="410" t="s">
        <v>37</v>
      </c>
      <c r="D96" s="411">
        <v>2</v>
      </c>
      <c r="E96" s="412"/>
      <c r="F96" s="413"/>
    </row>
    <row r="97" spans="1:6" ht="30">
      <c r="A97" s="422"/>
      <c r="B97" s="508" t="s">
        <v>276</v>
      </c>
      <c r="C97" s="410" t="s">
        <v>37</v>
      </c>
      <c r="D97" s="411">
        <v>1</v>
      </c>
      <c r="E97" s="412"/>
      <c r="F97" s="413"/>
    </row>
    <row r="98" spans="1:6" ht="30">
      <c r="A98" s="422"/>
      <c r="B98" s="508" t="s">
        <v>277</v>
      </c>
      <c r="C98" s="410" t="s">
        <v>37</v>
      </c>
      <c r="D98" s="411">
        <v>1</v>
      </c>
      <c r="E98" s="412"/>
      <c r="F98" s="413"/>
    </row>
    <row r="99" spans="1:6">
      <c r="A99" s="422"/>
      <c r="B99" s="764" t="s">
        <v>278</v>
      </c>
      <c r="C99" s="410" t="s">
        <v>37</v>
      </c>
      <c r="D99" s="411">
        <v>2</v>
      </c>
      <c r="E99" s="412"/>
      <c r="F99" s="413"/>
    </row>
    <row r="100" spans="1:6">
      <c r="A100" s="422"/>
      <c r="B100" s="508" t="s">
        <v>279</v>
      </c>
      <c r="C100" s="410" t="s">
        <v>37</v>
      </c>
      <c r="D100" s="411">
        <v>2</v>
      </c>
      <c r="E100" s="412"/>
      <c r="F100" s="413"/>
    </row>
    <row r="101" spans="1:6">
      <c r="A101" s="422"/>
      <c r="B101" s="508" t="s">
        <v>280</v>
      </c>
      <c r="C101" s="410" t="s">
        <v>37</v>
      </c>
      <c r="D101" s="411">
        <v>1</v>
      </c>
      <c r="E101" s="412"/>
      <c r="F101" s="413"/>
    </row>
    <row r="102" spans="1:6" ht="17.25">
      <c r="A102" s="422"/>
      <c r="B102" s="764" t="s">
        <v>356</v>
      </c>
      <c r="C102" s="410" t="s">
        <v>37</v>
      </c>
      <c r="D102" s="411">
        <v>2</v>
      </c>
      <c r="E102" s="412"/>
      <c r="F102" s="413"/>
    </row>
    <row r="103" spans="1:6">
      <c r="A103" s="422"/>
      <c r="B103" s="508" t="s">
        <v>281</v>
      </c>
      <c r="C103" s="410" t="s">
        <v>37</v>
      </c>
      <c r="D103" s="411">
        <v>2</v>
      </c>
      <c r="E103" s="412"/>
      <c r="F103" s="413"/>
    </row>
    <row r="104" spans="1:6">
      <c r="A104" s="422"/>
      <c r="B104" s="508" t="s">
        <v>282</v>
      </c>
      <c r="C104" s="410" t="s">
        <v>37</v>
      </c>
      <c r="D104" s="411">
        <v>2</v>
      </c>
      <c r="E104" s="412"/>
      <c r="F104" s="413"/>
    </row>
    <row r="105" spans="1:6">
      <c r="A105" s="409">
        <v>53</v>
      </c>
      <c r="B105" s="508" t="s">
        <v>283</v>
      </c>
      <c r="C105" s="410" t="s">
        <v>35</v>
      </c>
      <c r="D105" s="411">
        <f>0.3*1+0.2*16+0.9*1+0.8*5+0.1*16+0.1*16+2.3*2+1.3*3+1*12+0.7*2+0.3*6+0.3*1+1.93*6+1.63*2+0.84*4+5.6*1+2.8*1</f>
        <v>62.199999999999989</v>
      </c>
      <c r="E105" s="412"/>
      <c r="F105" s="413"/>
    </row>
    <row r="106" spans="1:6">
      <c r="A106" s="422"/>
      <c r="B106" s="508" t="s">
        <v>274</v>
      </c>
      <c r="C106" s="410" t="s">
        <v>37</v>
      </c>
      <c r="D106" s="411">
        <v>1</v>
      </c>
      <c r="E106" s="412"/>
      <c r="F106" s="413"/>
    </row>
    <row r="107" spans="1:6">
      <c r="A107" s="422"/>
      <c r="B107" s="508" t="s">
        <v>284</v>
      </c>
      <c r="C107" s="410" t="s">
        <v>37</v>
      </c>
      <c r="D107" s="411">
        <v>12</v>
      </c>
      <c r="E107" s="412"/>
      <c r="F107" s="413"/>
    </row>
    <row r="108" spans="1:6">
      <c r="A108" s="422"/>
      <c r="B108" s="508" t="s">
        <v>285</v>
      </c>
      <c r="C108" s="410" t="s">
        <v>37</v>
      </c>
      <c r="D108" s="411">
        <v>16</v>
      </c>
      <c r="E108" s="412"/>
      <c r="F108" s="413"/>
    </row>
    <row r="109" spans="1:6">
      <c r="A109" s="422"/>
      <c r="B109" s="508" t="s">
        <v>286</v>
      </c>
      <c r="C109" s="410" t="s">
        <v>37</v>
      </c>
      <c r="D109" s="411">
        <v>3</v>
      </c>
      <c r="E109" s="412"/>
      <c r="F109" s="413"/>
    </row>
    <row r="110" spans="1:6">
      <c r="A110" s="422"/>
      <c r="B110" s="508" t="s">
        <v>287</v>
      </c>
      <c r="C110" s="410" t="s">
        <v>37</v>
      </c>
      <c r="D110" s="411">
        <v>1</v>
      </c>
      <c r="E110" s="412"/>
      <c r="F110" s="413"/>
    </row>
    <row r="111" spans="1:6">
      <c r="A111" s="422"/>
      <c r="B111" s="508" t="s">
        <v>288</v>
      </c>
      <c r="C111" s="410" t="s">
        <v>37</v>
      </c>
      <c r="D111" s="411">
        <v>1</v>
      </c>
      <c r="E111" s="412"/>
      <c r="F111" s="413"/>
    </row>
    <row r="112" spans="1:6">
      <c r="A112" s="422"/>
      <c r="B112" s="508" t="s">
        <v>289</v>
      </c>
      <c r="C112" s="410" t="s">
        <v>37</v>
      </c>
      <c r="D112" s="411">
        <v>2</v>
      </c>
      <c r="E112" s="412"/>
      <c r="F112" s="413"/>
    </row>
    <row r="113" spans="1:6">
      <c r="A113" s="422"/>
      <c r="B113" s="508" t="s">
        <v>290</v>
      </c>
      <c r="C113" s="410" t="s">
        <v>37</v>
      </c>
      <c r="D113" s="411">
        <v>5</v>
      </c>
      <c r="E113" s="412"/>
      <c r="F113" s="413"/>
    </row>
    <row r="114" spans="1:6">
      <c r="A114" s="422"/>
      <c r="B114" s="508" t="s">
        <v>291</v>
      </c>
      <c r="C114" s="410" t="s">
        <v>37</v>
      </c>
      <c r="D114" s="411">
        <v>6</v>
      </c>
      <c r="E114" s="412"/>
      <c r="F114" s="413"/>
    </row>
    <row r="115" spans="1:6">
      <c r="A115" s="422"/>
      <c r="B115" s="508" t="s">
        <v>292</v>
      </c>
      <c r="C115" s="410" t="s">
        <v>37</v>
      </c>
      <c r="D115" s="411">
        <v>16</v>
      </c>
      <c r="E115" s="412"/>
      <c r="F115" s="413"/>
    </row>
    <row r="116" spans="1:6" ht="17.25">
      <c r="A116" s="422"/>
      <c r="B116" s="508" t="s">
        <v>357</v>
      </c>
      <c r="C116" s="410" t="s">
        <v>37</v>
      </c>
      <c r="D116" s="411">
        <v>1</v>
      </c>
      <c r="E116" s="412"/>
      <c r="F116" s="413"/>
    </row>
    <row r="117" spans="1:6" ht="17.25">
      <c r="A117" s="422"/>
      <c r="B117" s="508" t="s">
        <v>358</v>
      </c>
      <c r="C117" s="410" t="s">
        <v>37</v>
      </c>
      <c r="D117" s="411">
        <v>2</v>
      </c>
      <c r="E117" s="412"/>
      <c r="F117" s="413"/>
    </row>
    <row r="118" spans="1:6" ht="17.25">
      <c r="A118" s="422"/>
      <c r="B118" s="508" t="s">
        <v>359</v>
      </c>
      <c r="C118" s="410" t="s">
        <v>37</v>
      </c>
      <c r="D118" s="411">
        <v>1</v>
      </c>
      <c r="E118" s="412"/>
      <c r="F118" s="413"/>
    </row>
    <row r="119" spans="1:6" ht="17.25">
      <c r="A119" s="422"/>
      <c r="B119" s="508" t="s">
        <v>360</v>
      </c>
      <c r="C119" s="410" t="s">
        <v>37</v>
      </c>
      <c r="D119" s="411">
        <v>16</v>
      </c>
      <c r="E119" s="412"/>
      <c r="F119" s="413"/>
    </row>
    <row r="120" spans="1:6">
      <c r="A120" s="422"/>
      <c r="B120" s="508" t="s">
        <v>293</v>
      </c>
      <c r="C120" s="410" t="s">
        <v>37</v>
      </c>
      <c r="D120" s="411">
        <v>6</v>
      </c>
      <c r="E120" s="412"/>
      <c r="F120" s="413"/>
    </row>
    <row r="121" spans="1:6">
      <c r="A121" s="422"/>
      <c r="B121" s="508" t="s">
        <v>294</v>
      </c>
      <c r="C121" s="410" t="s">
        <v>37</v>
      </c>
      <c r="D121" s="411">
        <v>2</v>
      </c>
      <c r="E121" s="412"/>
      <c r="F121" s="413"/>
    </row>
    <row r="122" spans="1:6">
      <c r="A122" s="422"/>
      <c r="B122" s="508" t="s">
        <v>295</v>
      </c>
      <c r="C122" s="410" t="s">
        <v>37</v>
      </c>
      <c r="D122" s="411">
        <v>4</v>
      </c>
      <c r="E122" s="412"/>
      <c r="F122" s="413"/>
    </row>
    <row r="123" spans="1:6">
      <c r="A123" s="409">
        <v>54</v>
      </c>
      <c r="B123" s="508" t="s">
        <v>296</v>
      </c>
      <c r="C123" s="410" t="s">
        <v>0</v>
      </c>
      <c r="D123" s="411">
        <v>1</v>
      </c>
      <c r="E123" s="412"/>
      <c r="F123" s="413"/>
    </row>
    <row r="124" spans="1:6">
      <c r="A124" s="409">
        <v>55</v>
      </c>
      <c r="B124" s="508" t="s">
        <v>297</v>
      </c>
      <c r="C124" s="410" t="s">
        <v>17</v>
      </c>
      <c r="D124" s="411">
        <v>4.5</v>
      </c>
      <c r="E124" s="412"/>
      <c r="F124" s="413"/>
    </row>
    <row r="125" spans="1:6">
      <c r="A125" s="409">
        <v>56</v>
      </c>
      <c r="B125" s="508" t="s">
        <v>330</v>
      </c>
      <c r="C125" s="410" t="s">
        <v>37</v>
      </c>
      <c r="D125" s="411">
        <v>1</v>
      </c>
      <c r="E125" s="420"/>
      <c r="F125" s="413"/>
    </row>
    <row r="126" spans="1:6">
      <c r="A126" s="409">
        <v>57</v>
      </c>
      <c r="B126" s="508" t="s">
        <v>331</v>
      </c>
      <c r="C126" s="410" t="s">
        <v>37</v>
      </c>
      <c r="D126" s="411">
        <v>1</v>
      </c>
      <c r="E126" s="420"/>
      <c r="F126" s="413"/>
    </row>
    <row r="127" spans="1:6">
      <c r="A127" s="409">
        <v>58</v>
      </c>
      <c r="B127" s="508" t="s">
        <v>332</v>
      </c>
      <c r="C127" s="410" t="s">
        <v>37</v>
      </c>
      <c r="D127" s="411">
        <v>1</v>
      </c>
      <c r="E127" s="420"/>
      <c r="F127" s="413"/>
    </row>
    <row r="128" spans="1:6" ht="45">
      <c r="A128" s="409">
        <v>59</v>
      </c>
      <c r="B128" s="768" t="s">
        <v>1209</v>
      </c>
      <c r="C128" s="410" t="s">
        <v>37</v>
      </c>
      <c r="D128" s="411">
        <v>16</v>
      </c>
      <c r="E128" s="420"/>
      <c r="F128" s="413"/>
    </row>
    <row r="129" spans="1:6" ht="45">
      <c r="A129" s="409">
        <v>60</v>
      </c>
      <c r="B129" s="764" t="s">
        <v>1210</v>
      </c>
      <c r="C129" s="410" t="s">
        <v>37</v>
      </c>
      <c r="D129" s="411">
        <v>12</v>
      </c>
      <c r="E129" s="420"/>
      <c r="F129" s="413"/>
    </row>
    <row r="130" spans="1:6" ht="30">
      <c r="A130" s="409">
        <v>61</v>
      </c>
      <c r="B130" s="764" t="s">
        <v>1211</v>
      </c>
      <c r="C130" s="410" t="s">
        <v>37</v>
      </c>
      <c r="D130" s="411">
        <v>1</v>
      </c>
      <c r="E130" s="420"/>
      <c r="F130" s="413"/>
    </row>
    <row r="131" spans="1:6" ht="30">
      <c r="A131" s="409">
        <v>62</v>
      </c>
      <c r="B131" s="508" t="s">
        <v>1212</v>
      </c>
      <c r="C131" s="410" t="s">
        <v>37</v>
      </c>
      <c r="D131" s="411">
        <v>1</v>
      </c>
      <c r="E131" s="420"/>
      <c r="F131" s="413"/>
    </row>
    <row r="132" spans="1:6" ht="30">
      <c r="A132" s="409">
        <v>63</v>
      </c>
      <c r="B132" s="508" t="s">
        <v>1213</v>
      </c>
      <c r="C132" s="410" t="s">
        <v>37</v>
      </c>
      <c r="D132" s="411">
        <v>1</v>
      </c>
      <c r="E132" s="420"/>
      <c r="F132" s="413"/>
    </row>
    <row r="133" spans="1:6" ht="30">
      <c r="A133" s="409">
        <v>64</v>
      </c>
      <c r="B133" s="508" t="s">
        <v>1214</v>
      </c>
      <c r="C133" s="410" t="s">
        <v>37</v>
      </c>
      <c r="D133" s="411">
        <v>1</v>
      </c>
      <c r="E133" s="420"/>
      <c r="F133" s="413"/>
    </row>
    <row r="134" spans="1:6" ht="30.75" thickBot="1">
      <c r="A134" s="414">
        <v>65</v>
      </c>
      <c r="B134" s="763" t="s">
        <v>1215</v>
      </c>
      <c r="C134" s="415" t="s">
        <v>37</v>
      </c>
      <c r="D134" s="416">
        <v>1</v>
      </c>
      <c r="E134" s="425"/>
      <c r="F134" s="418"/>
    </row>
    <row r="135" spans="1:6" ht="16.5" thickBot="1">
      <c r="A135" s="419"/>
      <c r="B135" s="762" t="s">
        <v>298</v>
      </c>
      <c r="C135" s="982"/>
      <c r="D135" s="983"/>
      <c r="E135" s="983"/>
      <c r="F135" s="985"/>
    </row>
    <row r="136" spans="1:6" ht="45.75">
      <c r="A136" s="426">
        <v>66</v>
      </c>
      <c r="B136" s="769" t="s">
        <v>333</v>
      </c>
      <c r="C136" s="427" t="s">
        <v>17</v>
      </c>
      <c r="D136" s="428">
        <v>3.5</v>
      </c>
      <c r="E136" s="429"/>
      <c r="F136" s="408"/>
    </row>
    <row r="137" spans="1:6">
      <c r="A137" s="409">
        <v>67</v>
      </c>
      <c r="B137" s="508" t="s">
        <v>299</v>
      </c>
      <c r="C137" s="410" t="s">
        <v>37</v>
      </c>
      <c r="D137" s="411">
        <v>1</v>
      </c>
      <c r="E137" s="412"/>
      <c r="F137" s="413"/>
    </row>
    <row r="138" spans="1:6" ht="30">
      <c r="A138" s="409">
        <v>68</v>
      </c>
      <c r="B138" s="508" t="s">
        <v>1216</v>
      </c>
      <c r="C138" s="410" t="s">
        <v>37</v>
      </c>
      <c r="D138" s="411">
        <v>1</v>
      </c>
      <c r="E138" s="412"/>
      <c r="F138" s="413"/>
    </row>
    <row r="139" spans="1:6" ht="30">
      <c r="A139" s="409">
        <v>69</v>
      </c>
      <c r="B139" s="764" t="s">
        <v>334</v>
      </c>
      <c r="C139" s="410" t="s">
        <v>37</v>
      </c>
      <c r="D139" s="411">
        <v>1</v>
      </c>
      <c r="E139" s="412"/>
      <c r="F139" s="413"/>
    </row>
    <row r="140" spans="1:6">
      <c r="A140" s="409">
        <v>70</v>
      </c>
      <c r="B140" s="508" t="s">
        <v>335</v>
      </c>
      <c r="C140" s="410" t="s">
        <v>37</v>
      </c>
      <c r="D140" s="411">
        <v>1</v>
      </c>
      <c r="E140" s="412"/>
      <c r="F140" s="413"/>
    </row>
    <row r="141" spans="1:6">
      <c r="A141" s="409">
        <v>71</v>
      </c>
      <c r="B141" s="508" t="s">
        <v>300</v>
      </c>
      <c r="C141" s="410" t="s">
        <v>37</v>
      </c>
      <c r="D141" s="411">
        <v>1</v>
      </c>
      <c r="E141" s="412"/>
      <c r="F141" s="413"/>
    </row>
    <row r="142" spans="1:6">
      <c r="A142" s="409">
        <v>72</v>
      </c>
      <c r="B142" s="508" t="s">
        <v>301</v>
      </c>
      <c r="C142" s="410" t="s">
        <v>37</v>
      </c>
      <c r="D142" s="411">
        <v>1</v>
      </c>
      <c r="E142" s="412"/>
      <c r="F142" s="413"/>
    </row>
    <row r="143" spans="1:6" ht="16.5" thickBot="1">
      <c r="A143" s="430">
        <v>73</v>
      </c>
      <c r="B143" s="770" t="s">
        <v>302</v>
      </c>
      <c r="C143" s="431" t="s">
        <v>37</v>
      </c>
      <c r="D143" s="432">
        <v>1</v>
      </c>
      <c r="E143" s="433"/>
      <c r="F143" s="418"/>
    </row>
    <row r="144" spans="1:6" ht="16.5" thickBot="1">
      <c r="A144" s="419"/>
      <c r="B144" s="762" t="s">
        <v>303</v>
      </c>
      <c r="C144" s="982"/>
      <c r="D144" s="983"/>
      <c r="E144" s="983"/>
      <c r="F144" s="984"/>
    </row>
    <row r="145" spans="1:6" ht="30">
      <c r="A145" s="404">
        <v>1</v>
      </c>
      <c r="B145" s="760" t="s">
        <v>304</v>
      </c>
      <c r="C145" s="405" t="s">
        <v>352</v>
      </c>
      <c r="D145" s="406">
        <f>120*0.7*0.5</f>
        <v>42</v>
      </c>
      <c r="E145" s="407"/>
      <c r="F145" s="408"/>
    </row>
    <row r="146" spans="1:6" ht="17.25">
      <c r="A146" s="409">
        <v>2</v>
      </c>
      <c r="B146" s="508" t="s">
        <v>305</v>
      </c>
      <c r="C146" s="410" t="s">
        <v>352</v>
      </c>
      <c r="D146" s="411">
        <f>120*0.5*0.1</f>
        <v>6</v>
      </c>
      <c r="E146" s="412"/>
      <c r="F146" s="413"/>
    </row>
    <row r="147" spans="1:6" ht="17.25">
      <c r="A147" s="409">
        <v>3</v>
      </c>
      <c r="B147" s="508" t="s">
        <v>306</v>
      </c>
      <c r="C147" s="410" t="s">
        <v>352</v>
      </c>
      <c r="D147" s="411">
        <v>6</v>
      </c>
      <c r="E147" s="412"/>
      <c r="F147" s="413"/>
    </row>
    <row r="148" spans="1:6" ht="17.25">
      <c r="A148" s="409">
        <v>4</v>
      </c>
      <c r="B148" s="508" t="s">
        <v>307</v>
      </c>
      <c r="C148" s="410" t="s">
        <v>352</v>
      </c>
      <c r="D148" s="411">
        <f>120*0.5*0.5</f>
        <v>30</v>
      </c>
      <c r="E148" s="412"/>
      <c r="F148" s="413"/>
    </row>
    <row r="149" spans="1:6" ht="30.75" thickBot="1">
      <c r="A149" s="414">
        <v>5</v>
      </c>
      <c r="B149" s="763" t="s">
        <v>308</v>
      </c>
      <c r="C149" s="415" t="s">
        <v>19</v>
      </c>
      <c r="D149" s="416">
        <f>120*0.5*0.2*1.95</f>
        <v>23.4</v>
      </c>
      <c r="E149" s="417"/>
      <c r="F149" s="418"/>
    </row>
    <row r="150" spans="1:6" ht="16.5" thickBot="1">
      <c r="A150" s="419"/>
      <c r="B150" s="771" t="s">
        <v>309</v>
      </c>
      <c r="C150" s="988"/>
      <c r="D150" s="988"/>
      <c r="E150" s="988"/>
      <c r="F150" s="989"/>
    </row>
    <row r="151" spans="1:6">
      <c r="A151" s="404">
        <v>6</v>
      </c>
      <c r="B151" s="772" t="s">
        <v>310</v>
      </c>
      <c r="C151" s="405" t="s">
        <v>17</v>
      </c>
      <c r="D151" s="406">
        <f>50+40+10+25</f>
        <v>125</v>
      </c>
      <c r="E151" s="407"/>
      <c r="F151" s="408"/>
    </row>
    <row r="152" spans="1:6">
      <c r="A152" s="409">
        <v>7</v>
      </c>
      <c r="B152" s="773" t="s">
        <v>311</v>
      </c>
      <c r="C152" s="410" t="s">
        <v>17</v>
      </c>
      <c r="D152" s="411">
        <v>90</v>
      </c>
      <c r="E152" s="412"/>
      <c r="F152" s="413"/>
    </row>
    <row r="153" spans="1:6">
      <c r="A153" s="409">
        <v>8</v>
      </c>
      <c r="B153" s="773" t="s">
        <v>310</v>
      </c>
      <c r="C153" s="410" t="s">
        <v>17</v>
      </c>
      <c r="D153" s="411">
        <v>100</v>
      </c>
      <c r="E153" s="412"/>
      <c r="F153" s="413"/>
    </row>
    <row r="154" spans="1:6">
      <c r="A154" s="409">
        <v>9</v>
      </c>
      <c r="B154" s="773" t="s">
        <v>336</v>
      </c>
      <c r="C154" s="410" t="s">
        <v>17</v>
      </c>
      <c r="D154" s="435">
        <v>100</v>
      </c>
      <c r="E154" s="436"/>
      <c r="F154" s="413"/>
    </row>
    <row r="155" spans="1:6">
      <c r="A155" s="409">
        <v>10</v>
      </c>
      <c r="B155" s="773" t="s">
        <v>312</v>
      </c>
      <c r="C155" s="410" t="s">
        <v>17</v>
      </c>
      <c r="D155" s="435">
        <v>90</v>
      </c>
      <c r="E155" s="436"/>
      <c r="F155" s="413"/>
    </row>
    <row r="156" spans="1:6">
      <c r="A156" s="409">
        <v>11</v>
      </c>
      <c r="B156" s="773" t="s">
        <v>337</v>
      </c>
      <c r="C156" s="434" t="s">
        <v>37</v>
      </c>
      <c r="D156" s="435">
        <v>1</v>
      </c>
      <c r="E156" s="436"/>
      <c r="F156" s="413"/>
    </row>
    <row r="157" spans="1:6">
      <c r="A157" s="409">
        <v>12</v>
      </c>
      <c r="B157" s="773" t="s">
        <v>338</v>
      </c>
      <c r="C157" s="434" t="s">
        <v>37</v>
      </c>
      <c r="D157" s="435">
        <v>1</v>
      </c>
      <c r="E157" s="437"/>
      <c r="F157" s="413"/>
    </row>
    <row r="158" spans="1:6">
      <c r="A158" s="409">
        <v>13</v>
      </c>
      <c r="B158" s="773" t="s">
        <v>339</v>
      </c>
      <c r="C158" s="434" t="s">
        <v>37</v>
      </c>
      <c r="D158" s="435">
        <v>12</v>
      </c>
      <c r="E158" s="437"/>
      <c r="F158" s="413"/>
    </row>
    <row r="159" spans="1:6">
      <c r="A159" s="409">
        <v>14</v>
      </c>
      <c r="B159" s="774" t="s">
        <v>313</v>
      </c>
      <c r="C159" s="434" t="s">
        <v>37</v>
      </c>
      <c r="D159" s="435">
        <v>1</v>
      </c>
      <c r="E159" s="437"/>
      <c r="F159" s="413"/>
    </row>
    <row r="160" spans="1:6">
      <c r="A160" s="409">
        <v>15</v>
      </c>
      <c r="B160" s="773" t="s">
        <v>340</v>
      </c>
      <c r="C160" s="410" t="s">
        <v>17</v>
      </c>
      <c r="D160" s="435">
        <v>1</v>
      </c>
      <c r="E160" s="436"/>
      <c r="F160" s="413"/>
    </row>
    <row r="161" spans="1:6">
      <c r="A161" s="409">
        <v>16</v>
      </c>
      <c r="B161" s="773" t="s">
        <v>341</v>
      </c>
      <c r="C161" s="410" t="s">
        <v>17</v>
      </c>
      <c r="D161" s="435">
        <v>1</v>
      </c>
      <c r="E161" s="436"/>
      <c r="F161" s="413"/>
    </row>
    <row r="162" spans="1:6">
      <c r="A162" s="409">
        <v>17</v>
      </c>
      <c r="B162" s="775" t="s">
        <v>314</v>
      </c>
      <c r="C162" s="434" t="s">
        <v>37</v>
      </c>
      <c r="D162" s="435">
        <v>6</v>
      </c>
      <c r="E162" s="437"/>
      <c r="F162" s="413"/>
    </row>
    <row r="163" spans="1:6" ht="16.5" thickBot="1">
      <c r="A163" s="414">
        <v>18</v>
      </c>
      <c r="B163" s="776" t="s">
        <v>315</v>
      </c>
      <c r="C163" s="415" t="s">
        <v>17</v>
      </c>
      <c r="D163" s="438">
        <v>20</v>
      </c>
      <c r="E163" s="439"/>
      <c r="F163" s="418"/>
    </row>
    <row r="164" spans="1:6" ht="30.75" thickBot="1">
      <c r="A164" s="440"/>
      <c r="B164" s="777" t="s">
        <v>316</v>
      </c>
      <c r="C164" s="982"/>
      <c r="D164" s="983"/>
      <c r="E164" s="983"/>
      <c r="F164" s="985"/>
    </row>
    <row r="165" spans="1:6">
      <c r="A165" s="441">
        <v>19</v>
      </c>
      <c r="B165" s="778" t="s">
        <v>342</v>
      </c>
      <c r="C165" s="405" t="s">
        <v>17</v>
      </c>
      <c r="D165" s="406">
        <v>50</v>
      </c>
      <c r="E165" s="442"/>
      <c r="F165" s="443"/>
    </row>
    <row r="166" spans="1:6">
      <c r="A166" s="444">
        <v>20</v>
      </c>
      <c r="B166" s="779" t="s">
        <v>343</v>
      </c>
      <c r="C166" s="410" t="s">
        <v>17</v>
      </c>
      <c r="D166" s="411">
        <v>10</v>
      </c>
      <c r="E166" s="436"/>
      <c r="F166" s="413"/>
    </row>
    <row r="167" spans="1:6">
      <c r="A167" s="444">
        <v>21</v>
      </c>
      <c r="B167" s="779" t="s">
        <v>344</v>
      </c>
      <c r="C167" s="410" t="s">
        <v>17</v>
      </c>
      <c r="D167" s="411">
        <v>40</v>
      </c>
      <c r="E167" s="436"/>
      <c r="F167" s="413"/>
    </row>
    <row r="168" spans="1:6">
      <c r="A168" s="444">
        <v>22</v>
      </c>
      <c r="B168" s="779" t="s">
        <v>317</v>
      </c>
      <c r="C168" s="410" t="s">
        <v>17</v>
      </c>
      <c r="D168" s="411">
        <v>90</v>
      </c>
      <c r="E168" s="436"/>
      <c r="F168" s="413"/>
    </row>
    <row r="169" spans="1:6">
      <c r="A169" s="444">
        <v>23</v>
      </c>
      <c r="B169" s="779" t="s">
        <v>345</v>
      </c>
      <c r="C169" s="410" t="s">
        <v>17</v>
      </c>
      <c r="D169" s="411">
        <v>25</v>
      </c>
      <c r="E169" s="436"/>
      <c r="F169" s="413"/>
    </row>
    <row r="170" spans="1:6">
      <c r="A170" s="444">
        <v>24</v>
      </c>
      <c r="B170" s="779" t="s">
        <v>346</v>
      </c>
      <c r="C170" s="410" t="s">
        <v>17</v>
      </c>
      <c r="D170" s="411">
        <v>100</v>
      </c>
      <c r="E170" s="436"/>
      <c r="F170" s="413"/>
    </row>
    <row r="171" spans="1:6">
      <c r="A171" s="444">
        <v>25</v>
      </c>
      <c r="B171" s="779" t="s">
        <v>336</v>
      </c>
      <c r="C171" s="410" t="s">
        <v>17</v>
      </c>
      <c r="D171" s="435">
        <v>100</v>
      </c>
      <c r="E171" s="436"/>
      <c r="F171" s="413"/>
    </row>
    <row r="172" spans="1:6">
      <c r="A172" s="444">
        <v>26</v>
      </c>
      <c r="B172" s="779" t="s">
        <v>312</v>
      </c>
      <c r="C172" s="410" t="s">
        <v>17</v>
      </c>
      <c r="D172" s="435">
        <v>90</v>
      </c>
      <c r="E172" s="436"/>
      <c r="F172" s="413"/>
    </row>
    <row r="173" spans="1:6">
      <c r="A173" s="444">
        <v>27</v>
      </c>
      <c r="B173" s="779" t="s">
        <v>347</v>
      </c>
      <c r="C173" s="434" t="s">
        <v>37</v>
      </c>
      <c r="D173" s="435">
        <v>1</v>
      </c>
      <c r="E173" s="436"/>
      <c r="F173" s="413"/>
    </row>
    <row r="174" spans="1:6">
      <c r="A174" s="444">
        <v>28</v>
      </c>
      <c r="B174" s="779" t="s">
        <v>318</v>
      </c>
      <c r="C174" s="434" t="s">
        <v>37</v>
      </c>
      <c r="D174" s="435">
        <v>1</v>
      </c>
      <c r="E174" s="436"/>
      <c r="F174" s="413"/>
    </row>
    <row r="175" spans="1:6">
      <c r="A175" s="444">
        <v>29</v>
      </c>
      <c r="B175" s="779" t="s">
        <v>339</v>
      </c>
      <c r="C175" s="434" t="s">
        <v>37</v>
      </c>
      <c r="D175" s="435">
        <v>12</v>
      </c>
      <c r="E175" s="436"/>
      <c r="F175" s="413"/>
    </row>
    <row r="176" spans="1:6">
      <c r="A176" s="444">
        <v>30</v>
      </c>
      <c r="B176" s="780" t="s">
        <v>313</v>
      </c>
      <c r="C176" s="434" t="s">
        <v>37</v>
      </c>
      <c r="D176" s="435">
        <v>1</v>
      </c>
      <c r="E176" s="436"/>
      <c r="F176" s="413"/>
    </row>
    <row r="177" spans="1:6">
      <c r="A177" s="444">
        <v>31</v>
      </c>
      <c r="B177" s="779" t="s">
        <v>348</v>
      </c>
      <c r="C177" s="410" t="s">
        <v>17</v>
      </c>
      <c r="D177" s="435">
        <v>1</v>
      </c>
      <c r="E177" s="436"/>
      <c r="F177" s="413"/>
    </row>
    <row r="178" spans="1:6">
      <c r="A178" s="444">
        <v>32</v>
      </c>
      <c r="B178" s="779" t="s">
        <v>349</v>
      </c>
      <c r="C178" s="410" t="s">
        <v>17</v>
      </c>
      <c r="D178" s="435">
        <v>1</v>
      </c>
      <c r="E178" s="436"/>
      <c r="F178" s="413"/>
    </row>
    <row r="179" spans="1:6">
      <c r="A179" s="444">
        <v>33</v>
      </c>
      <c r="B179" s="779" t="s">
        <v>319</v>
      </c>
      <c r="C179" s="434" t="s">
        <v>37</v>
      </c>
      <c r="D179" s="435">
        <v>6</v>
      </c>
      <c r="E179" s="436"/>
      <c r="F179" s="413"/>
    </row>
    <row r="180" spans="1:6" ht="16.5" thickBot="1">
      <c r="A180" s="445">
        <v>34</v>
      </c>
      <c r="B180" s="781" t="s">
        <v>320</v>
      </c>
      <c r="C180" s="415" t="s">
        <v>17</v>
      </c>
      <c r="D180" s="438">
        <v>20</v>
      </c>
      <c r="E180" s="439"/>
      <c r="F180" s="446"/>
    </row>
    <row r="181" spans="1:6" ht="18.75" thickBot="1">
      <c r="A181" s="447"/>
      <c r="B181" s="986" t="s">
        <v>81</v>
      </c>
      <c r="C181" s="987"/>
      <c r="D181" s="987"/>
      <c r="E181" s="987"/>
      <c r="F181" s="448"/>
    </row>
  </sheetData>
  <mergeCells count="18">
    <mergeCell ref="C20:F20"/>
    <mergeCell ref="A1:F1"/>
    <mergeCell ref="A2:F2"/>
    <mergeCell ref="A3:F3"/>
    <mergeCell ref="A5:A9"/>
    <mergeCell ref="B5:B9"/>
    <mergeCell ref="C5:C9"/>
    <mergeCell ref="D5:D9"/>
    <mergeCell ref="E5:F6"/>
    <mergeCell ref="E7:E9"/>
    <mergeCell ref="F7:F9"/>
    <mergeCell ref="C35:F35"/>
    <mergeCell ref="C54:F54"/>
    <mergeCell ref="C135:F135"/>
    <mergeCell ref="C144:F144"/>
    <mergeCell ref="B181:E181"/>
    <mergeCell ref="C150:F150"/>
    <mergeCell ref="C164:F164"/>
  </mergeCells>
  <phoneticPr fontId="47" type="noConversion"/>
  <pageMargins left="0.28999999999999998" right="0.23" top="0.5" bottom="0.33" header="0.36" footer="0.23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view="pageBreakPreview" zoomScale="120" zoomScaleSheetLayoutView="120" workbookViewId="0">
      <selection activeCell="F18" sqref="F18"/>
    </sheetView>
  </sheetViews>
  <sheetFormatPr defaultColWidth="9.140625" defaultRowHeight="16.5"/>
  <cols>
    <col min="1" max="1" width="7.85546875" style="120" customWidth="1"/>
    <col min="2" max="2" width="16.140625" style="120" customWidth="1"/>
    <col min="3" max="3" width="46.28515625" style="120" customWidth="1"/>
    <col min="4" max="4" width="19.28515625" style="120" customWidth="1"/>
    <col min="5" max="16384" width="9.140625" style="120"/>
  </cols>
  <sheetData>
    <row r="1" spans="1:4" ht="38.25" customHeight="1">
      <c r="A1" s="1011" t="s">
        <v>361</v>
      </c>
      <c r="B1" s="1011"/>
      <c r="C1" s="1011"/>
      <c r="D1" s="1011"/>
    </row>
    <row r="2" spans="1:4" ht="30.75" customHeight="1">
      <c r="A2" s="1010" t="s">
        <v>580</v>
      </c>
      <c r="B2" s="1010"/>
      <c r="C2" s="1010"/>
      <c r="D2" s="1010"/>
    </row>
    <row r="3" spans="1:4" ht="14.25" customHeight="1">
      <c r="A3" s="544"/>
      <c r="B3" s="545" t="s">
        <v>581</v>
      </c>
      <c r="C3" s="544"/>
      <c r="D3" s="545" t="s">
        <v>581</v>
      </c>
    </row>
    <row r="4" spans="1:4" ht="14.25" customHeight="1">
      <c r="A4" s="544"/>
      <c r="B4" s="544"/>
      <c r="C4" s="544"/>
      <c r="D4" s="544"/>
    </row>
    <row r="5" spans="1:4" ht="59.25" customHeight="1">
      <c r="A5" s="546" t="s">
        <v>32</v>
      </c>
      <c r="B5" s="546" t="s">
        <v>582</v>
      </c>
      <c r="C5" s="546" t="s">
        <v>583</v>
      </c>
      <c r="D5" s="546" t="s">
        <v>584</v>
      </c>
    </row>
    <row r="6" spans="1:4" ht="20.25" customHeight="1">
      <c r="A6" s="546">
        <v>1</v>
      </c>
      <c r="B6" s="546" t="s">
        <v>22</v>
      </c>
      <c r="C6" s="547" t="s">
        <v>585</v>
      </c>
      <c r="D6" s="580"/>
    </row>
    <row r="7" spans="1:4" ht="20.25" customHeight="1">
      <c r="A7" s="546">
        <v>2</v>
      </c>
      <c r="B7" s="546" t="s">
        <v>23</v>
      </c>
      <c r="C7" s="547" t="s">
        <v>586</v>
      </c>
      <c r="D7" s="580"/>
    </row>
    <row r="8" spans="1:4" ht="20.25" customHeight="1">
      <c r="A8" s="546">
        <v>3</v>
      </c>
      <c r="B8" s="546" t="s">
        <v>24</v>
      </c>
      <c r="C8" s="547" t="s">
        <v>587</v>
      </c>
      <c r="D8" s="580"/>
    </row>
    <row r="9" spans="1:4" ht="20.25" customHeight="1">
      <c r="A9" s="546"/>
      <c r="B9" s="546"/>
      <c r="C9" s="548" t="s">
        <v>81</v>
      </c>
      <c r="D9" s="549"/>
    </row>
  </sheetData>
  <mergeCells count="2">
    <mergeCell ref="A2:D2"/>
    <mergeCell ref="A1:D1"/>
  </mergeCells>
  <phoneticPr fontId="56" type="noConversion"/>
  <pageMargins left="0.5" right="0.59055118110236227" top="0.78740157480314965" bottom="0.78740157480314965" header="0.51181102362204722" footer="0.51181102362204722"/>
  <pageSetup paperSize="1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view="pageBreakPreview" zoomScale="115" zoomScaleSheetLayoutView="115" workbookViewId="0">
      <selection activeCell="G17" sqref="G17"/>
    </sheetView>
  </sheetViews>
  <sheetFormatPr defaultColWidth="9.140625" defaultRowHeight="16.5"/>
  <cols>
    <col min="1" max="1" width="6" style="120" customWidth="1"/>
    <col min="2" max="2" width="12.42578125" style="120" customWidth="1"/>
    <col min="3" max="3" width="49.42578125" style="120" customWidth="1"/>
    <col min="4" max="4" width="18.5703125" style="120" customWidth="1"/>
    <col min="5" max="16384" width="9.140625" style="120"/>
  </cols>
  <sheetData>
    <row r="1" spans="1:4" ht="61.5" customHeight="1" thickBot="1">
      <c r="A1" s="786" t="s">
        <v>1207</v>
      </c>
      <c r="B1" s="787"/>
      <c r="C1" s="787"/>
      <c r="D1" s="788"/>
    </row>
    <row r="2" spans="1:4" ht="17.25" thickBot="1">
      <c r="A2" s="789" t="s">
        <v>63</v>
      </c>
      <c r="B2" s="790"/>
      <c r="C2" s="790"/>
      <c r="D2" s="791"/>
    </row>
    <row r="3" spans="1:4" ht="54.75" thickBot="1">
      <c r="A3" s="280" t="s">
        <v>64</v>
      </c>
      <c r="B3" s="281" t="s">
        <v>65</v>
      </c>
      <c r="C3" s="282" t="s">
        <v>83</v>
      </c>
      <c r="D3" s="281" t="s">
        <v>66</v>
      </c>
    </row>
    <row r="4" spans="1:4" s="122" customFormat="1" ht="12" customHeight="1" thickBot="1">
      <c r="A4" s="254">
        <v>1</v>
      </c>
      <c r="B4" s="230">
        <v>2</v>
      </c>
      <c r="C4" s="258">
        <v>3</v>
      </c>
      <c r="D4" s="230">
        <v>4</v>
      </c>
    </row>
    <row r="5" spans="1:4" ht="18">
      <c r="A5" s="255">
        <v>1</v>
      </c>
      <c r="B5" s="260" t="s">
        <v>40</v>
      </c>
      <c r="C5" s="285" t="s">
        <v>77</v>
      </c>
      <c r="D5" s="263"/>
    </row>
    <row r="6" spans="1:4" ht="20.25" customHeight="1">
      <c r="A6" s="255">
        <v>2</v>
      </c>
      <c r="B6" s="260" t="s">
        <v>41</v>
      </c>
      <c r="C6" s="283" t="s">
        <v>67</v>
      </c>
      <c r="D6" s="263"/>
    </row>
    <row r="7" spans="1:4" ht="20.25" customHeight="1">
      <c r="A7" s="256">
        <v>3</v>
      </c>
      <c r="B7" s="261" t="s">
        <v>42</v>
      </c>
      <c r="C7" s="283" t="s">
        <v>68</v>
      </c>
      <c r="D7" s="264"/>
    </row>
    <row r="8" spans="1:4" ht="18">
      <c r="A8" s="256">
        <v>4</v>
      </c>
      <c r="B8" s="261" t="s">
        <v>43</v>
      </c>
      <c r="C8" s="283" t="s">
        <v>69</v>
      </c>
      <c r="D8" s="264"/>
    </row>
    <row r="9" spans="1:4" ht="18">
      <c r="A9" s="256">
        <v>5</v>
      </c>
      <c r="B9" s="261" t="s">
        <v>44</v>
      </c>
      <c r="C9" s="283" t="s">
        <v>70</v>
      </c>
      <c r="D9" s="264"/>
    </row>
    <row r="10" spans="1:4" ht="20.25" customHeight="1">
      <c r="A10" s="256">
        <v>6</v>
      </c>
      <c r="B10" s="261" t="s">
        <v>45</v>
      </c>
      <c r="C10" s="283" t="s">
        <v>71</v>
      </c>
      <c r="D10" s="264"/>
    </row>
    <row r="11" spans="1:4" ht="20.25" customHeight="1">
      <c r="A11" s="256">
        <v>7</v>
      </c>
      <c r="B11" s="261" t="s">
        <v>46</v>
      </c>
      <c r="C11" s="283" t="s">
        <v>72</v>
      </c>
      <c r="D11" s="264"/>
    </row>
    <row r="12" spans="1:4" ht="20.25" customHeight="1">
      <c r="A12" s="256">
        <v>8</v>
      </c>
      <c r="B12" s="261" t="s">
        <v>47</v>
      </c>
      <c r="C12" s="284" t="s">
        <v>73</v>
      </c>
      <c r="D12" s="264"/>
    </row>
    <row r="13" spans="1:4" ht="18">
      <c r="A13" s="256">
        <v>9</v>
      </c>
      <c r="B13" s="261" t="s">
        <v>48</v>
      </c>
      <c r="C13" s="283" t="s">
        <v>74</v>
      </c>
      <c r="D13" s="264"/>
    </row>
    <row r="14" spans="1:4" ht="20.25" customHeight="1">
      <c r="A14" s="256">
        <v>10</v>
      </c>
      <c r="B14" s="261" t="s">
        <v>49</v>
      </c>
      <c r="C14" s="283" t="s">
        <v>75</v>
      </c>
      <c r="D14" s="264"/>
    </row>
    <row r="15" spans="1:4" ht="20.25" customHeight="1">
      <c r="A15" s="256">
        <v>11</v>
      </c>
      <c r="B15" s="261" t="s">
        <v>50</v>
      </c>
      <c r="C15" s="283" t="s">
        <v>76</v>
      </c>
      <c r="D15" s="264"/>
    </row>
    <row r="16" spans="1:4" ht="36">
      <c r="A16" s="256">
        <v>13</v>
      </c>
      <c r="B16" s="261" t="s">
        <v>52</v>
      </c>
      <c r="C16" s="259" t="s">
        <v>78</v>
      </c>
      <c r="D16" s="264"/>
    </row>
    <row r="17" spans="1:4" ht="53.25" customHeight="1">
      <c r="A17" s="256">
        <v>14</v>
      </c>
      <c r="B17" s="261" t="s">
        <v>53</v>
      </c>
      <c r="C17" s="259" t="s">
        <v>79</v>
      </c>
      <c r="D17" s="688"/>
    </row>
    <row r="18" spans="1:4" ht="36.75" thickBot="1">
      <c r="A18" s="257">
        <v>16</v>
      </c>
      <c r="B18" s="262" t="s">
        <v>51</v>
      </c>
      <c r="C18" s="286" t="s">
        <v>80</v>
      </c>
      <c r="D18" s="265"/>
    </row>
    <row r="19" spans="1:4" ht="18" customHeight="1" thickBot="1">
      <c r="A19" s="795"/>
      <c r="B19" s="796"/>
      <c r="C19" s="796"/>
      <c r="D19" s="797"/>
    </row>
    <row r="20" spans="1:4" ht="18" customHeight="1" thickBot="1">
      <c r="A20" s="792" t="s">
        <v>81</v>
      </c>
      <c r="B20" s="793"/>
      <c r="C20" s="794"/>
      <c r="D20" s="231"/>
    </row>
    <row r="21" spans="1:4" ht="48" customHeight="1">
      <c r="A21" s="124"/>
      <c r="B21" s="124"/>
      <c r="C21" s="124"/>
      <c r="D21" s="124"/>
    </row>
    <row r="31" spans="1:4" ht="0.75" customHeight="1"/>
    <row r="32" spans="1:4" hidden="1"/>
  </sheetData>
  <mergeCells count="4">
    <mergeCell ref="A1:D1"/>
    <mergeCell ref="A2:D2"/>
    <mergeCell ref="A20:C20"/>
    <mergeCell ref="A19:D19"/>
  </mergeCells>
  <phoneticPr fontId="48" type="noConversion"/>
  <pageMargins left="0.78740157480314998" right="0.34055118099999998" top="0.78425196900000005" bottom="0.28740157500000002" header="0.511811023622047" footer="0.511811023622047"/>
  <pageSetup paperSize="14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view="pageBreakPreview" topLeftCell="A7" zoomScaleSheetLayoutView="100" workbookViewId="0">
      <selection activeCell="G15" sqref="G15"/>
    </sheetView>
  </sheetViews>
  <sheetFormatPr defaultColWidth="9.140625" defaultRowHeight="12.75"/>
  <cols>
    <col min="1" max="1" width="6.7109375" style="104" customWidth="1"/>
    <col min="2" max="2" width="11.7109375" style="104" customWidth="1"/>
    <col min="3" max="3" width="29" style="104" customWidth="1"/>
    <col min="4" max="4" width="9.140625" style="104"/>
    <col min="5" max="5" width="10.85546875" style="104" customWidth="1"/>
    <col min="6" max="6" width="11.28515625" style="104" customWidth="1"/>
    <col min="7" max="7" width="13" style="104" customWidth="1"/>
    <col min="8" max="16384" width="9.140625" style="104"/>
  </cols>
  <sheetData>
    <row r="1" spans="1:7" s="103" customFormat="1" ht="39" customHeight="1">
      <c r="A1" s="1012" t="s">
        <v>361</v>
      </c>
      <c r="B1" s="1013"/>
      <c r="C1" s="1013"/>
      <c r="D1" s="1013"/>
      <c r="E1" s="1013"/>
      <c r="F1" s="1013"/>
      <c r="G1" s="1013"/>
    </row>
    <row r="2" spans="1:7" ht="15">
      <c r="A2" s="1014" t="s">
        <v>588</v>
      </c>
      <c r="B2" s="1014"/>
      <c r="C2" s="1014"/>
      <c r="D2" s="1014"/>
      <c r="E2" s="1014"/>
      <c r="F2" s="1014"/>
      <c r="G2" s="1014"/>
    </row>
    <row r="3" spans="1:7">
      <c r="A3" s="1015" t="s">
        <v>581</v>
      </c>
      <c r="B3" s="1015"/>
      <c r="C3" s="1015"/>
      <c r="D3" s="545"/>
      <c r="E3" s="545"/>
      <c r="F3" s="545"/>
      <c r="G3" s="545" t="s">
        <v>589</v>
      </c>
    </row>
    <row r="4" spans="1:7" s="105" customFormat="1" ht="27" customHeight="1">
      <c r="A4" s="1016" t="s">
        <v>32</v>
      </c>
      <c r="B4" s="1018" t="s">
        <v>590</v>
      </c>
      <c r="C4" s="1018" t="s">
        <v>591</v>
      </c>
      <c r="D4" s="1018" t="s">
        <v>592</v>
      </c>
      <c r="E4" s="1018" t="s">
        <v>593</v>
      </c>
      <c r="F4" s="550" t="s">
        <v>594</v>
      </c>
      <c r="G4" s="550" t="s">
        <v>595</v>
      </c>
    </row>
    <row r="5" spans="1:7" s="105" customFormat="1" ht="14.25">
      <c r="A5" s="1017"/>
      <c r="B5" s="1019"/>
      <c r="C5" s="1019"/>
      <c r="D5" s="1019"/>
      <c r="E5" s="1019"/>
      <c r="F5" s="551" t="s">
        <v>596</v>
      </c>
      <c r="G5" s="551" t="s">
        <v>596</v>
      </c>
    </row>
    <row r="6" spans="1:7" ht="15">
      <c r="A6" s="546">
        <v>1</v>
      </c>
      <c r="B6" s="546">
        <v>2</v>
      </c>
      <c r="C6" s="546">
        <v>3</v>
      </c>
      <c r="D6" s="546">
        <v>4</v>
      </c>
      <c r="E6" s="546">
        <v>5</v>
      </c>
      <c r="F6" s="546">
        <v>6</v>
      </c>
      <c r="G6" s="546">
        <v>7</v>
      </c>
    </row>
    <row r="7" spans="1:7" ht="15">
      <c r="A7" s="552">
        <v>1</v>
      </c>
      <c r="B7" s="553" t="s">
        <v>22</v>
      </c>
      <c r="C7" s="554" t="s">
        <v>597</v>
      </c>
      <c r="D7" s="555"/>
      <c r="E7" s="555"/>
      <c r="F7" s="555"/>
      <c r="G7" s="555"/>
    </row>
    <row r="8" spans="1:7" ht="15">
      <c r="A8" s="552">
        <v>2</v>
      </c>
      <c r="B8" s="555" t="s">
        <v>598</v>
      </c>
      <c r="C8" s="556" t="s">
        <v>599</v>
      </c>
      <c r="D8" s="555" t="s">
        <v>600</v>
      </c>
      <c r="E8" s="557">
        <v>200</v>
      </c>
      <c r="F8" s="557"/>
      <c r="G8" s="557"/>
    </row>
    <row r="9" spans="1:7" ht="15">
      <c r="A9" s="552">
        <v>3</v>
      </c>
      <c r="B9" s="555" t="s">
        <v>601</v>
      </c>
      <c r="C9" s="556" t="s">
        <v>602</v>
      </c>
      <c r="D9" s="555" t="s">
        <v>603</v>
      </c>
      <c r="E9" s="557">
        <v>200</v>
      </c>
      <c r="F9" s="557"/>
      <c r="G9" s="557"/>
    </row>
    <row r="10" spans="1:7" ht="15">
      <c r="A10" s="552">
        <v>4</v>
      </c>
      <c r="B10" s="555" t="s">
        <v>604</v>
      </c>
      <c r="C10" s="558" t="s">
        <v>605</v>
      </c>
      <c r="D10" s="555" t="s">
        <v>600</v>
      </c>
      <c r="E10" s="557">
        <v>400</v>
      </c>
      <c r="F10" s="557"/>
      <c r="G10" s="557"/>
    </row>
    <row r="11" spans="1:7" ht="15">
      <c r="A11" s="552">
        <v>5</v>
      </c>
      <c r="B11" s="555" t="s">
        <v>606</v>
      </c>
      <c r="C11" s="556" t="s">
        <v>607</v>
      </c>
      <c r="D11" s="555" t="s">
        <v>603</v>
      </c>
      <c r="E11" s="557">
        <v>100</v>
      </c>
      <c r="F11" s="557"/>
      <c r="G11" s="557"/>
    </row>
    <row r="12" spans="1:7" ht="15">
      <c r="A12" s="552">
        <v>6</v>
      </c>
      <c r="B12" s="555" t="s">
        <v>608</v>
      </c>
      <c r="C12" s="556" t="s">
        <v>609</v>
      </c>
      <c r="D12" s="555" t="s">
        <v>600</v>
      </c>
      <c r="E12" s="557">
        <v>100</v>
      </c>
      <c r="F12" s="557"/>
      <c r="G12" s="557"/>
    </row>
    <row r="13" spans="1:7" ht="15">
      <c r="A13" s="552">
        <v>8</v>
      </c>
      <c r="B13" s="555" t="s">
        <v>610</v>
      </c>
      <c r="C13" s="556" t="s">
        <v>611</v>
      </c>
      <c r="D13" s="555" t="s">
        <v>600</v>
      </c>
      <c r="E13" s="557">
        <v>200</v>
      </c>
      <c r="F13" s="557"/>
      <c r="G13" s="557"/>
    </row>
    <row r="14" spans="1:7" ht="28.5">
      <c r="A14" s="552">
        <v>10</v>
      </c>
      <c r="B14" s="555" t="s">
        <v>612</v>
      </c>
      <c r="C14" s="556" t="s">
        <v>613</v>
      </c>
      <c r="D14" s="555" t="s">
        <v>603</v>
      </c>
      <c r="E14" s="557">
        <v>50</v>
      </c>
      <c r="F14" s="557"/>
      <c r="G14" s="557"/>
    </row>
    <row r="15" spans="1:7" ht="15">
      <c r="A15" s="552"/>
      <c r="B15" s="555"/>
      <c r="C15" s="559" t="s">
        <v>614</v>
      </c>
      <c r="D15" s="553"/>
      <c r="E15" s="560"/>
      <c r="F15" s="560"/>
      <c r="G15" s="560"/>
    </row>
    <row r="16" spans="1:7" ht="15.75">
      <c r="A16" s="106"/>
      <c r="B16" s="561" t="s">
        <v>615</v>
      </c>
      <c r="C16" s="559" t="s">
        <v>616</v>
      </c>
      <c r="D16" s="107"/>
      <c r="E16" s="557"/>
      <c r="F16" s="557"/>
      <c r="G16" s="557"/>
    </row>
    <row r="17" spans="1:7" ht="19.5">
      <c r="A17" s="109">
        <v>2</v>
      </c>
      <c r="B17" s="106" t="s">
        <v>2</v>
      </c>
      <c r="C17" s="562" t="s">
        <v>617</v>
      </c>
      <c r="D17" s="108" t="s">
        <v>15</v>
      </c>
      <c r="E17" s="557">
        <v>70</v>
      </c>
      <c r="F17" s="557"/>
      <c r="G17" s="557"/>
    </row>
    <row r="18" spans="1:7" ht="18">
      <c r="A18" s="109">
        <v>3</v>
      </c>
      <c r="B18" s="106" t="s">
        <v>3</v>
      </c>
      <c r="C18" s="563" t="s">
        <v>618</v>
      </c>
      <c r="D18" s="564" t="s">
        <v>619</v>
      </c>
      <c r="E18" s="557">
        <v>40</v>
      </c>
      <c r="F18" s="557"/>
      <c r="G18" s="557"/>
    </row>
    <row r="19" spans="1:7" ht="16.5">
      <c r="A19" s="109">
        <v>4</v>
      </c>
      <c r="B19" s="106" t="s">
        <v>4</v>
      </c>
      <c r="C19" s="562" t="s">
        <v>620</v>
      </c>
      <c r="D19" s="108" t="s">
        <v>5</v>
      </c>
      <c r="E19" s="557">
        <v>400</v>
      </c>
      <c r="F19" s="557"/>
      <c r="G19" s="557"/>
    </row>
    <row r="20" spans="1:7" ht="16.5">
      <c r="A20" s="109">
        <v>5</v>
      </c>
      <c r="B20" s="106" t="s">
        <v>6</v>
      </c>
      <c r="C20" s="562" t="s">
        <v>621</v>
      </c>
      <c r="D20" s="108" t="s">
        <v>19</v>
      </c>
      <c r="E20" s="557">
        <v>1</v>
      </c>
      <c r="F20" s="557"/>
      <c r="G20" s="557"/>
    </row>
    <row r="21" spans="1:7" ht="16.5">
      <c r="A21" s="109">
        <v>6</v>
      </c>
      <c r="B21" s="106" t="s">
        <v>7</v>
      </c>
      <c r="C21" s="562" t="s">
        <v>622</v>
      </c>
      <c r="D21" s="108" t="s">
        <v>19</v>
      </c>
      <c r="E21" s="557">
        <v>4.3040529444624811</v>
      </c>
      <c r="F21" s="557"/>
      <c r="G21" s="557"/>
    </row>
    <row r="22" spans="1:7" ht="30">
      <c r="A22" s="109">
        <v>7</v>
      </c>
      <c r="B22" s="106" t="s">
        <v>8</v>
      </c>
      <c r="C22" s="562" t="s">
        <v>623</v>
      </c>
      <c r="D22" s="564" t="s">
        <v>5</v>
      </c>
      <c r="E22" s="557">
        <v>380</v>
      </c>
      <c r="F22" s="557"/>
      <c r="G22" s="557"/>
    </row>
    <row r="23" spans="1:7" ht="15.75">
      <c r="A23" s="109">
        <v>8</v>
      </c>
      <c r="B23" s="106" t="s">
        <v>9</v>
      </c>
      <c r="C23" s="562" t="s">
        <v>624</v>
      </c>
      <c r="D23" s="565" t="s">
        <v>5</v>
      </c>
      <c r="E23" s="557">
        <v>380</v>
      </c>
      <c r="F23" s="557"/>
      <c r="G23" s="557"/>
    </row>
    <row r="24" spans="1:7" ht="16.5">
      <c r="A24" s="109">
        <v>9</v>
      </c>
      <c r="B24" s="106" t="s">
        <v>10</v>
      </c>
      <c r="C24" s="562" t="s">
        <v>625</v>
      </c>
      <c r="D24" s="108" t="s">
        <v>34</v>
      </c>
      <c r="E24" s="557">
        <v>40</v>
      </c>
      <c r="F24" s="557"/>
      <c r="G24" s="557"/>
    </row>
    <row r="25" spans="1:7" ht="16.5">
      <c r="A25" s="109">
        <v>10</v>
      </c>
      <c r="B25" s="106" t="s">
        <v>11</v>
      </c>
      <c r="C25" s="562" t="s">
        <v>626</v>
      </c>
      <c r="D25" s="108" t="s">
        <v>34</v>
      </c>
      <c r="E25" s="557">
        <v>14</v>
      </c>
      <c r="F25" s="557"/>
      <c r="G25" s="557"/>
    </row>
    <row r="26" spans="1:7" ht="16.5">
      <c r="A26" s="109">
        <v>11</v>
      </c>
      <c r="B26" s="106" t="s">
        <v>12</v>
      </c>
      <c r="C26" s="562" t="s">
        <v>627</v>
      </c>
      <c r="D26" s="108" t="s">
        <v>33</v>
      </c>
      <c r="E26" s="557">
        <v>100</v>
      </c>
      <c r="F26" s="557"/>
      <c r="G26" s="557"/>
    </row>
    <row r="27" spans="1:7" ht="16.5">
      <c r="A27" s="109">
        <v>12</v>
      </c>
      <c r="B27" s="106" t="s">
        <v>13</v>
      </c>
      <c r="C27" s="562" t="s">
        <v>628</v>
      </c>
      <c r="D27" s="125" t="s">
        <v>19</v>
      </c>
      <c r="E27" s="557">
        <v>40</v>
      </c>
      <c r="F27" s="557"/>
      <c r="G27" s="557"/>
    </row>
    <row r="28" spans="1:7" ht="16.5">
      <c r="A28" s="109">
        <v>13</v>
      </c>
      <c r="B28" s="106" t="s">
        <v>14</v>
      </c>
      <c r="C28" s="562" t="s">
        <v>629</v>
      </c>
      <c r="D28" s="108" t="s">
        <v>34</v>
      </c>
      <c r="E28" s="557">
        <v>30</v>
      </c>
      <c r="F28" s="557"/>
      <c r="G28" s="557"/>
    </row>
    <row r="29" spans="1:7" ht="15.75">
      <c r="A29" s="566"/>
      <c r="B29" s="567"/>
      <c r="C29" s="554" t="s">
        <v>630</v>
      </c>
      <c r="D29" s="568"/>
      <c r="E29" s="557"/>
      <c r="F29" s="557"/>
      <c r="G29" s="569"/>
    </row>
    <row r="30" spans="1:7" ht="15">
      <c r="A30" s="552">
        <v>1</v>
      </c>
      <c r="B30" s="553" t="s">
        <v>631</v>
      </c>
      <c r="C30" s="554" t="s">
        <v>587</v>
      </c>
      <c r="D30" s="570"/>
      <c r="E30" s="571"/>
      <c r="F30" s="571"/>
      <c r="G30" s="571"/>
    </row>
    <row r="31" spans="1:7" ht="15">
      <c r="A31" s="552">
        <v>2</v>
      </c>
      <c r="B31" s="555" t="s">
        <v>632</v>
      </c>
      <c r="C31" s="563" t="s">
        <v>633</v>
      </c>
      <c r="D31" s="570" t="s">
        <v>634</v>
      </c>
      <c r="E31" s="557">
        <v>50</v>
      </c>
      <c r="F31" s="557"/>
      <c r="G31" s="557"/>
    </row>
    <row r="32" spans="1:7" ht="16.5">
      <c r="A32" s="552">
        <v>3</v>
      </c>
      <c r="B32" s="555" t="s">
        <v>635</v>
      </c>
      <c r="C32" s="572" t="s">
        <v>636</v>
      </c>
      <c r="D32" s="570" t="s">
        <v>634</v>
      </c>
      <c r="E32" s="557">
        <v>100</v>
      </c>
      <c r="F32" s="557"/>
      <c r="G32" s="557"/>
    </row>
    <row r="33" spans="1:7" ht="15">
      <c r="A33" s="552">
        <v>4</v>
      </c>
      <c r="B33" s="555" t="s">
        <v>637</v>
      </c>
      <c r="C33" s="563" t="s">
        <v>638</v>
      </c>
      <c r="D33" s="570" t="s">
        <v>634</v>
      </c>
      <c r="E33" s="557">
        <v>100</v>
      </c>
      <c r="F33" s="557"/>
      <c r="G33" s="557"/>
    </row>
    <row r="34" spans="1:7" ht="15">
      <c r="A34" s="552">
        <v>5</v>
      </c>
      <c r="B34" s="555" t="s">
        <v>639</v>
      </c>
      <c r="C34" s="572" t="s">
        <v>640</v>
      </c>
      <c r="D34" s="570" t="s">
        <v>634</v>
      </c>
      <c r="E34" s="557">
        <v>80</v>
      </c>
      <c r="F34" s="557"/>
      <c r="G34" s="557"/>
    </row>
    <row r="35" spans="1:7" ht="28.5">
      <c r="A35" s="552">
        <v>8</v>
      </c>
      <c r="B35" s="555" t="s">
        <v>641</v>
      </c>
      <c r="C35" s="572" t="s">
        <v>642</v>
      </c>
      <c r="D35" s="570" t="s">
        <v>634</v>
      </c>
      <c r="E35" s="557">
        <v>50</v>
      </c>
      <c r="F35" s="557"/>
      <c r="G35" s="557"/>
    </row>
    <row r="36" spans="1:7" ht="15">
      <c r="A36" s="552"/>
      <c r="B36" s="555"/>
      <c r="C36" s="573" t="s">
        <v>643</v>
      </c>
      <c r="D36" s="574"/>
      <c r="E36" s="560"/>
      <c r="F36" s="560"/>
      <c r="G36" s="560"/>
    </row>
    <row r="38" spans="1:7">
      <c r="F38" s="135"/>
    </row>
  </sheetData>
  <mergeCells count="8">
    <mergeCell ref="A1:G1"/>
    <mergeCell ref="A2:G2"/>
    <mergeCell ref="A3:C3"/>
    <mergeCell ref="A4:A5"/>
    <mergeCell ref="B4:B5"/>
    <mergeCell ref="C4:C5"/>
    <mergeCell ref="D4:D5"/>
    <mergeCell ref="E4:E5"/>
  </mergeCells>
  <phoneticPr fontId="49" type="noConversion"/>
  <pageMargins left="0.39" right="0.2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view="pageBreakPreview" zoomScaleSheetLayoutView="160" workbookViewId="0">
      <selection activeCell="C31" sqref="C31"/>
    </sheetView>
  </sheetViews>
  <sheetFormatPr defaultColWidth="9.140625" defaultRowHeight="16.5"/>
  <cols>
    <col min="1" max="1" width="6" style="120" customWidth="1"/>
    <col min="2" max="2" width="12.42578125" style="120" customWidth="1"/>
    <col min="3" max="3" width="49.42578125" style="120" customWidth="1"/>
    <col min="4" max="4" width="18.5703125" style="120" customWidth="1"/>
    <col min="5" max="16384" width="9.140625" style="120"/>
  </cols>
  <sheetData>
    <row r="1" spans="1:4" ht="61.5" customHeight="1">
      <c r="A1" s="798" t="s">
        <v>54</v>
      </c>
      <c r="B1" s="799"/>
      <c r="C1" s="799"/>
      <c r="D1" s="799"/>
    </row>
    <row r="2" spans="1:4" ht="20.25" thickBot="1">
      <c r="A2" s="800" t="s">
        <v>82</v>
      </c>
      <c r="B2" s="800"/>
      <c r="C2" s="800"/>
      <c r="D2" s="800"/>
    </row>
    <row r="3" spans="1:4" ht="54.75" thickBot="1">
      <c r="A3" s="280" t="s">
        <v>64</v>
      </c>
      <c r="B3" s="281" t="s">
        <v>65</v>
      </c>
      <c r="C3" s="282" t="s">
        <v>83</v>
      </c>
      <c r="D3" s="281" t="s">
        <v>66</v>
      </c>
    </row>
    <row r="4" spans="1:4" s="122" customFormat="1" ht="12" customHeight="1">
      <c r="A4" s="126">
        <v>1</v>
      </c>
      <c r="B4" s="127">
        <v>2</v>
      </c>
      <c r="C4" s="127">
        <v>3</v>
      </c>
      <c r="D4" s="127">
        <v>4</v>
      </c>
    </row>
    <row r="5" spans="1:4" ht="38.25" customHeight="1">
      <c r="A5" s="123">
        <v>1</v>
      </c>
      <c r="B5" s="123" t="s">
        <v>38</v>
      </c>
      <c r="C5" s="288" t="s">
        <v>84</v>
      </c>
      <c r="D5" s="227"/>
    </row>
    <row r="6" spans="1:4" ht="18">
      <c r="A6" s="123">
        <v>2</v>
      </c>
      <c r="B6" s="123" t="s">
        <v>39</v>
      </c>
      <c r="C6" s="288" t="s">
        <v>85</v>
      </c>
      <c r="D6" s="227"/>
    </row>
    <row r="7" spans="1:4" ht="18" customHeight="1">
      <c r="A7" s="123"/>
      <c r="B7" s="123"/>
      <c r="C7" s="287" t="s">
        <v>81</v>
      </c>
      <c r="D7" s="228"/>
    </row>
    <row r="8" spans="1:4" ht="48" customHeight="1">
      <c r="A8" s="124"/>
      <c r="B8" s="124"/>
      <c r="C8" s="124"/>
      <c r="D8" s="124"/>
    </row>
    <row r="18" ht="0.75" customHeight="1"/>
    <row r="19" hidden="1"/>
  </sheetData>
  <mergeCells count="2">
    <mergeCell ref="A1:D1"/>
    <mergeCell ref="A2:D2"/>
  </mergeCells>
  <pageMargins left="0.78740157480314998" right="0.34055118099999998" top="0.78425196900000005" bottom="0.28740157500000002" header="0.511811023622047" footer="0.511811023622047"/>
  <pageSetup paperSize="1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view="pageBreakPreview" zoomScale="145" zoomScaleNormal="115" zoomScaleSheetLayoutView="145" workbookViewId="0">
      <selection activeCell="G5" sqref="G5"/>
    </sheetView>
  </sheetViews>
  <sheetFormatPr defaultColWidth="9.140625" defaultRowHeight="15"/>
  <cols>
    <col min="1" max="1" width="3.42578125" style="299" customWidth="1"/>
    <col min="2" max="2" width="44.7109375" style="299" customWidth="1"/>
    <col min="3" max="3" width="5.85546875" style="369" customWidth="1"/>
    <col min="4" max="4" width="8.42578125" style="369" customWidth="1"/>
    <col min="5" max="5" width="9.85546875" style="369" customWidth="1"/>
    <col min="6" max="6" width="13.42578125" style="369" customWidth="1"/>
    <col min="7" max="16384" width="9.140625" style="299"/>
  </cols>
  <sheetData>
    <row r="1" spans="1:6" ht="43.5" customHeight="1">
      <c r="A1" s="813" t="s">
        <v>1207</v>
      </c>
      <c r="B1" s="814"/>
      <c r="C1" s="814"/>
      <c r="D1" s="814"/>
      <c r="E1" s="814"/>
      <c r="F1" s="815"/>
    </row>
    <row r="2" spans="1:6" ht="15.75" customHeight="1">
      <c r="A2" s="816" t="s">
        <v>84</v>
      </c>
      <c r="B2" s="817"/>
      <c r="C2" s="817"/>
      <c r="D2" s="817"/>
      <c r="E2" s="817"/>
      <c r="F2" s="818"/>
    </row>
    <row r="3" spans="1:6" ht="15.75" customHeight="1">
      <c r="A3" s="816" t="s">
        <v>1217</v>
      </c>
      <c r="B3" s="817"/>
      <c r="C3" s="817"/>
      <c r="D3" s="817"/>
      <c r="E3" s="817"/>
      <c r="F3" s="818"/>
    </row>
    <row r="4" spans="1:6" ht="6" customHeight="1" thickBot="1">
      <c r="A4" s="300"/>
      <c r="B4" s="301"/>
      <c r="C4" s="302"/>
      <c r="D4" s="303"/>
      <c r="E4" s="302"/>
      <c r="F4" s="304"/>
    </row>
    <row r="5" spans="1:6" ht="24" customHeight="1">
      <c r="A5" s="819" t="s">
        <v>32</v>
      </c>
      <c r="B5" s="821" t="s">
        <v>86</v>
      </c>
      <c r="C5" s="823" t="s">
        <v>87</v>
      </c>
      <c r="D5" s="825" t="s">
        <v>88</v>
      </c>
      <c r="E5" s="827" t="s">
        <v>89</v>
      </c>
      <c r="F5" s="828"/>
    </row>
    <row r="6" spans="1:6" ht="35.25" customHeight="1">
      <c r="A6" s="820"/>
      <c r="B6" s="822"/>
      <c r="C6" s="824"/>
      <c r="D6" s="826"/>
      <c r="E6" s="289" t="s">
        <v>90</v>
      </c>
      <c r="F6" s="290" t="s">
        <v>81</v>
      </c>
    </row>
    <row r="7" spans="1:6">
      <c r="A7" s="305">
        <v>1</v>
      </c>
      <c r="B7" s="306">
        <v>2</v>
      </c>
      <c r="C7" s="307">
        <v>3</v>
      </c>
      <c r="D7" s="308">
        <v>4</v>
      </c>
      <c r="E7" s="309">
        <v>5</v>
      </c>
      <c r="F7" s="310">
        <v>6</v>
      </c>
    </row>
    <row r="8" spans="1:6" ht="15.75" thickBot="1">
      <c r="A8" s="311"/>
      <c r="B8" s="312" t="s">
        <v>94</v>
      </c>
      <c r="C8" s="313"/>
      <c r="D8" s="314"/>
      <c r="E8" s="314"/>
      <c r="F8" s="315"/>
    </row>
    <row r="9" spans="1:6" ht="30">
      <c r="A9" s="316">
        <v>1</v>
      </c>
      <c r="B9" s="317" t="s">
        <v>95</v>
      </c>
      <c r="C9" s="291" t="s">
        <v>33</v>
      </c>
      <c r="D9" s="318">
        <v>228</v>
      </c>
      <c r="E9" s="319"/>
      <c r="F9" s="320"/>
    </row>
    <row r="10" spans="1:6" ht="30">
      <c r="A10" s="321">
        <v>2</v>
      </c>
      <c r="B10" s="322" t="s">
        <v>96</v>
      </c>
      <c r="C10" s="292" t="s">
        <v>33</v>
      </c>
      <c r="D10" s="323">
        <v>228</v>
      </c>
      <c r="E10" s="324"/>
      <c r="F10" s="325"/>
    </row>
    <row r="11" spans="1:6" ht="30">
      <c r="A11" s="326">
        <v>4</v>
      </c>
      <c r="B11" s="327" t="s">
        <v>97</v>
      </c>
      <c r="C11" s="293" t="s">
        <v>33</v>
      </c>
      <c r="D11" s="328">
        <v>213.6</v>
      </c>
      <c r="E11" s="329"/>
      <c r="F11" s="325"/>
    </row>
    <row r="12" spans="1:6" ht="30">
      <c r="A12" s="326">
        <v>8</v>
      </c>
      <c r="B12" s="327" t="s">
        <v>98</v>
      </c>
      <c r="C12" s="293" t="s">
        <v>34</v>
      </c>
      <c r="D12" s="328">
        <v>17</v>
      </c>
      <c r="E12" s="329"/>
      <c r="F12" s="325"/>
    </row>
    <row r="13" spans="1:6">
      <c r="A13" s="326">
        <v>9</v>
      </c>
      <c r="B13" s="327" t="s">
        <v>99</v>
      </c>
      <c r="C13" s="293" t="s">
        <v>33</v>
      </c>
      <c r="D13" s="328">
        <v>7.8</v>
      </c>
      <c r="E13" s="329"/>
      <c r="F13" s="325"/>
    </row>
    <row r="14" spans="1:6" ht="30.75" thickBot="1">
      <c r="A14" s="330">
        <v>13</v>
      </c>
      <c r="B14" s="331" t="s">
        <v>100</v>
      </c>
      <c r="C14" s="295" t="s">
        <v>91</v>
      </c>
      <c r="D14" s="332">
        <v>15</v>
      </c>
      <c r="E14" s="333"/>
      <c r="F14" s="334"/>
    </row>
    <row r="15" spans="1:6" ht="15.75" thickBot="1">
      <c r="A15" s="321"/>
      <c r="B15" s="335" t="s">
        <v>101</v>
      </c>
      <c r="C15" s="801"/>
      <c r="D15" s="802"/>
      <c r="E15" s="802"/>
      <c r="F15" s="803"/>
    </row>
    <row r="16" spans="1:6">
      <c r="A16" s="316">
        <v>1</v>
      </c>
      <c r="B16" s="336" t="s">
        <v>102</v>
      </c>
      <c r="C16" s="294" t="s">
        <v>34</v>
      </c>
      <c r="D16" s="337">
        <v>0.8</v>
      </c>
      <c r="E16" s="338"/>
      <c r="F16" s="339"/>
    </row>
    <row r="17" spans="1:6" ht="30">
      <c r="A17" s="326">
        <v>2</v>
      </c>
      <c r="B17" s="340" t="s">
        <v>103</v>
      </c>
      <c r="C17" s="293" t="s">
        <v>1</v>
      </c>
      <c r="D17" s="341">
        <v>0.49399999999999999</v>
      </c>
      <c r="E17" s="329"/>
      <c r="F17" s="342"/>
    </row>
    <row r="18" spans="1:6">
      <c r="A18" s="326"/>
      <c r="B18" s="340" t="s">
        <v>104</v>
      </c>
      <c r="C18" s="293" t="s">
        <v>35</v>
      </c>
      <c r="D18" s="341">
        <v>30.86</v>
      </c>
      <c r="E18" s="329"/>
      <c r="F18" s="342"/>
    </row>
    <row r="19" spans="1:6" ht="30">
      <c r="A19" s="326">
        <v>3</v>
      </c>
      <c r="B19" s="340" t="s">
        <v>105</v>
      </c>
      <c r="C19" s="293" t="s">
        <v>34</v>
      </c>
      <c r="D19" s="341">
        <v>1.1000000000000001</v>
      </c>
      <c r="E19" s="329"/>
      <c r="F19" s="342"/>
    </row>
    <row r="20" spans="1:6">
      <c r="A20" s="326"/>
      <c r="B20" s="340" t="s">
        <v>106</v>
      </c>
      <c r="C20" s="293" t="s">
        <v>35</v>
      </c>
      <c r="D20" s="341">
        <v>117.35</v>
      </c>
      <c r="E20" s="329"/>
      <c r="F20" s="342"/>
    </row>
    <row r="21" spans="1:6" ht="30">
      <c r="A21" s="326">
        <v>4</v>
      </c>
      <c r="B21" s="340" t="s">
        <v>107</v>
      </c>
      <c r="C21" s="293" t="s">
        <v>1</v>
      </c>
      <c r="D21" s="341">
        <v>2.633</v>
      </c>
      <c r="E21" s="329"/>
      <c r="F21" s="342"/>
    </row>
    <row r="22" spans="1:6" ht="30">
      <c r="A22" s="326">
        <v>5</v>
      </c>
      <c r="B22" s="340" t="s">
        <v>108</v>
      </c>
      <c r="C22" s="293" t="s">
        <v>1</v>
      </c>
      <c r="D22" s="341">
        <v>1.905</v>
      </c>
      <c r="E22" s="329"/>
      <c r="F22" s="342"/>
    </row>
    <row r="23" spans="1:6" ht="30">
      <c r="A23" s="326">
        <v>6</v>
      </c>
      <c r="B23" s="340" t="s">
        <v>109</v>
      </c>
      <c r="C23" s="293" t="s">
        <v>34</v>
      </c>
      <c r="D23" s="341">
        <v>2.16</v>
      </c>
      <c r="E23" s="329"/>
      <c r="F23" s="342"/>
    </row>
    <row r="24" spans="1:6" ht="30">
      <c r="A24" s="326">
        <v>7</v>
      </c>
      <c r="B24" s="340" t="s">
        <v>110</v>
      </c>
      <c r="C24" s="293" t="s">
        <v>34</v>
      </c>
      <c r="D24" s="341">
        <v>7</v>
      </c>
      <c r="E24" s="329"/>
      <c r="F24" s="342"/>
    </row>
    <row r="25" spans="1:6">
      <c r="A25" s="326"/>
      <c r="B25" s="340" t="s">
        <v>106</v>
      </c>
      <c r="C25" s="293" t="s">
        <v>35</v>
      </c>
      <c r="D25" s="341">
        <v>88.6</v>
      </c>
      <c r="E25" s="329"/>
      <c r="F25" s="342"/>
    </row>
    <row r="26" spans="1:6">
      <c r="A26" s="326"/>
      <c r="B26" s="340" t="s">
        <v>111</v>
      </c>
      <c r="C26" s="293" t="s">
        <v>35</v>
      </c>
      <c r="D26" s="341">
        <v>420.53</v>
      </c>
      <c r="E26" s="329"/>
      <c r="F26" s="342"/>
    </row>
    <row r="27" spans="1:6" ht="45">
      <c r="A27" s="326">
        <v>8</v>
      </c>
      <c r="B27" s="343" t="s">
        <v>112</v>
      </c>
      <c r="C27" s="293" t="s">
        <v>34</v>
      </c>
      <c r="D27" s="344">
        <v>10.8</v>
      </c>
      <c r="E27" s="329"/>
      <c r="F27" s="342"/>
    </row>
    <row r="28" spans="1:6">
      <c r="A28" s="326">
        <v>9</v>
      </c>
      <c r="B28" s="343" t="s">
        <v>113</v>
      </c>
      <c r="C28" s="293" t="s">
        <v>33</v>
      </c>
      <c r="D28" s="344">
        <f>1130-970</f>
        <v>160</v>
      </c>
      <c r="E28" s="329"/>
      <c r="F28" s="342"/>
    </row>
    <row r="29" spans="1:6">
      <c r="A29" s="326">
        <v>10</v>
      </c>
      <c r="B29" s="343" t="s">
        <v>114</v>
      </c>
      <c r="C29" s="293" t="s">
        <v>92</v>
      </c>
      <c r="D29" s="344">
        <v>170</v>
      </c>
      <c r="E29" s="329"/>
      <c r="F29" s="342"/>
    </row>
    <row r="30" spans="1:6">
      <c r="A30" s="326">
        <v>11</v>
      </c>
      <c r="B30" s="343" t="s">
        <v>115</v>
      </c>
      <c r="C30" s="293" t="s">
        <v>93</v>
      </c>
      <c r="D30" s="344">
        <v>19</v>
      </c>
      <c r="E30" s="329"/>
      <c r="F30" s="342"/>
    </row>
    <row r="31" spans="1:6" ht="15.75" thickBot="1">
      <c r="A31" s="330">
        <v>12</v>
      </c>
      <c r="B31" s="345" t="s">
        <v>116</v>
      </c>
      <c r="C31" s="295" t="s">
        <v>92</v>
      </c>
      <c r="D31" s="346">
        <v>205</v>
      </c>
      <c r="E31" s="347"/>
      <c r="F31" s="334"/>
    </row>
    <row r="32" spans="1:6" ht="15.75" thickBot="1">
      <c r="A32" s="348"/>
      <c r="B32" s="349" t="s">
        <v>117</v>
      </c>
      <c r="C32" s="350"/>
      <c r="D32" s="804"/>
      <c r="E32" s="805"/>
      <c r="F32" s="806"/>
    </row>
    <row r="33" spans="1:6" ht="15.75" thickBot="1">
      <c r="A33" s="351">
        <v>1</v>
      </c>
      <c r="B33" s="352" t="s">
        <v>118</v>
      </c>
      <c r="C33" s="296" t="s">
        <v>33</v>
      </c>
      <c r="D33" s="353">
        <v>186.6</v>
      </c>
      <c r="E33" s="354"/>
      <c r="F33" s="339"/>
    </row>
    <row r="34" spans="1:6">
      <c r="A34" s="355">
        <v>2</v>
      </c>
      <c r="B34" s="352" t="s">
        <v>119</v>
      </c>
      <c r="C34" s="297" t="s">
        <v>33</v>
      </c>
      <c r="D34" s="356">
        <v>10.1</v>
      </c>
      <c r="E34" s="357"/>
      <c r="F34" s="342"/>
    </row>
    <row r="35" spans="1:6" ht="30">
      <c r="A35" s="326">
        <v>3</v>
      </c>
      <c r="B35" s="343" t="s">
        <v>120</v>
      </c>
      <c r="C35" s="293" t="s">
        <v>33</v>
      </c>
      <c r="D35" s="358">
        <v>16.899999999999999</v>
      </c>
      <c r="E35" s="329"/>
      <c r="F35" s="342"/>
    </row>
    <row r="36" spans="1:6" ht="30.75" thickBot="1">
      <c r="A36" s="326">
        <v>4</v>
      </c>
      <c r="B36" s="343" t="s">
        <v>121</v>
      </c>
      <c r="C36" s="295" t="s">
        <v>92</v>
      </c>
      <c r="D36" s="358">
        <v>337</v>
      </c>
      <c r="E36" s="329"/>
      <c r="F36" s="342"/>
    </row>
    <row r="37" spans="1:6" ht="15.75" thickBot="1">
      <c r="A37" s="359">
        <v>5</v>
      </c>
      <c r="B37" s="360" t="s">
        <v>122</v>
      </c>
      <c r="C37" s="295" t="s">
        <v>92</v>
      </c>
      <c r="D37" s="361">
        <v>732.8</v>
      </c>
      <c r="E37" s="362"/>
      <c r="F37" s="342"/>
    </row>
    <row r="38" spans="1:6">
      <c r="A38" s="326"/>
      <c r="B38" s="340" t="s">
        <v>111</v>
      </c>
      <c r="C38" s="293" t="s">
        <v>35</v>
      </c>
      <c r="D38" s="341">
        <v>225.9</v>
      </c>
      <c r="E38" s="329"/>
      <c r="F38" s="342"/>
    </row>
    <row r="39" spans="1:6" ht="45">
      <c r="A39" s="326">
        <v>6</v>
      </c>
      <c r="B39" s="360" t="s">
        <v>123</v>
      </c>
      <c r="C39" s="293" t="s">
        <v>93</v>
      </c>
      <c r="D39" s="363">
        <v>75</v>
      </c>
      <c r="E39" s="364"/>
      <c r="F39" s="342"/>
    </row>
    <row r="40" spans="1:6" ht="54">
      <c r="A40" s="326">
        <v>7</v>
      </c>
      <c r="B40" s="365" t="s">
        <v>124</v>
      </c>
      <c r="C40" s="293" t="s">
        <v>33</v>
      </c>
      <c r="D40" s="344">
        <v>4.6900000000000004</v>
      </c>
      <c r="E40" s="329"/>
      <c r="F40" s="342"/>
    </row>
    <row r="41" spans="1:6" ht="36">
      <c r="A41" s="326">
        <v>8</v>
      </c>
      <c r="B41" s="370" t="s">
        <v>129</v>
      </c>
      <c r="C41" s="293" t="s">
        <v>33</v>
      </c>
      <c r="D41" s="344">
        <v>5.45</v>
      </c>
      <c r="E41" s="329"/>
      <c r="F41" s="342"/>
    </row>
    <row r="42" spans="1:6" ht="36">
      <c r="A42" s="326">
        <v>9</v>
      </c>
      <c r="B42" s="366" t="s">
        <v>125</v>
      </c>
      <c r="C42" s="293" t="s">
        <v>33</v>
      </c>
      <c r="D42" s="344">
        <v>5</v>
      </c>
      <c r="E42" s="329"/>
      <c r="F42" s="342"/>
    </row>
    <row r="43" spans="1:6" ht="36.75" thickBot="1">
      <c r="A43" s="326">
        <v>10</v>
      </c>
      <c r="B43" s="366" t="s">
        <v>126</v>
      </c>
      <c r="C43" s="295" t="s">
        <v>92</v>
      </c>
      <c r="D43" s="344">
        <v>73.84</v>
      </c>
      <c r="E43" s="329"/>
      <c r="F43" s="342"/>
    </row>
    <row r="44" spans="1:6" ht="18">
      <c r="A44" s="326">
        <v>11</v>
      </c>
      <c r="B44" s="366" t="s">
        <v>127</v>
      </c>
      <c r="C44" s="293" t="s">
        <v>33</v>
      </c>
      <c r="D44" s="344">
        <v>7.8</v>
      </c>
      <c r="E44" s="329"/>
      <c r="F44" s="342"/>
    </row>
    <row r="45" spans="1:6" ht="20.25" customHeight="1">
      <c r="A45" s="326">
        <v>12</v>
      </c>
      <c r="B45" s="366" t="s">
        <v>128</v>
      </c>
      <c r="C45" s="293" t="s">
        <v>33</v>
      </c>
      <c r="D45" s="344">
        <v>1576.4</v>
      </c>
      <c r="E45" s="329"/>
      <c r="F45" s="342"/>
    </row>
    <row r="46" spans="1:6" ht="30.75" thickBot="1">
      <c r="A46" s="330">
        <v>13</v>
      </c>
      <c r="B46" s="367" t="s">
        <v>130</v>
      </c>
      <c r="C46" s="298" t="s">
        <v>33</v>
      </c>
      <c r="D46" s="368">
        <v>1576.4</v>
      </c>
      <c r="E46" s="333"/>
      <c r="F46" s="334"/>
    </row>
    <row r="47" spans="1:6" ht="15.75" thickBot="1">
      <c r="A47" s="807"/>
      <c r="B47" s="808"/>
      <c r="C47" s="808"/>
      <c r="D47" s="808"/>
      <c r="E47" s="808"/>
      <c r="F47" s="809"/>
    </row>
    <row r="48" spans="1:6" ht="16.5" customHeight="1" thickBot="1">
      <c r="A48" s="810" t="s">
        <v>81</v>
      </c>
      <c r="B48" s="811"/>
      <c r="C48" s="811"/>
      <c r="D48" s="811"/>
      <c r="E48" s="812"/>
      <c r="F48" s="543"/>
    </row>
  </sheetData>
  <mergeCells count="12">
    <mergeCell ref="C15:F15"/>
    <mergeCell ref="D32:F32"/>
    <mergeCell ref="A47:F47"/>
    <mergeCell ref="A48:E48"/>
    <mergeCell ref="A1:F1"/>
    <mergeCell ref="A2:F2"/>
    <mergeCell ref="A3:F3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1"/>
  <sheetViews>
    <sheetView view="pageBreakPreview" zoomScale="145" zoomScaleSheetLayoutView="145" workbookViewId="0">
      <selection activeCell="B6" sqref="B6"/>
    </sheetView>
  </sheetViews>
  <sheetFormatPr defaultRowHeight="15"/>
  <cols>
    <col min="1" max="1" width="3.85546875" customWidth="1"/>
    <col min="2" max="2" width="43.140625" customWidth="1"/>
    <col min="3" max="3" width="6.140625" customWidth="1"/>
    <col min="4" max="5" width="10" customWidth="1"/>
    <col min="6" max="6" width="16.28515625" customWidth="1"/>
  </cols>
  <sheetData>
    <row r="1" spans="1:6" ht="43.5" customHeight="1">
      <c r="A1" s="829" t="s">
        <v>1207</v>
      </c>
      <c r="B1" s="829"/>
      <c r="C1" s="829"/>
      <c r="D1" s="829"/>
      <c r="E1" s="829"/>
      <c r="F1" s="829"/>
    </row>
    <row r="2" spans="1:6" ht="46.5" customHeight="1">
      <c r="A2" s="833" t="s">
        <v>926</v>
      </c>
      <c r="B2" s="834"/>
      <c r="C2" s="834"/>
      <c r="D2" s="834"/>
      <c r="E2" s="834"/>
      <c r="F2" s="835"/>
    </row>
    <row r="3" spans="1:6" ht="25.5" customHeight="1">
      <c r="A3" s="836"/>
      <c r="B3" s="837"/>
      <c r="C3" s="837"/>
      <c r="D3" s="837"/>
      <c r="E3" s="837"/>
      <c r="F3" s="838"/>
    </row>
    <row r="4" spans="1:6" ht="33.75" customHeight="1">
      <c r="A4" s="839" t="s">
        <v>32</v>
      </c>
      <c r="B4" s="841" t="s">
        <v>86</v>
      </c>
      <c r="C4" s="843" t="s">
        <v>87</v>
      </c>
      <c r="D4" s="843" t="s">
        <v>88</v>
      </c>
      <c r="E4" s="845" t="s">
        <v>649</v>
      </c>
      <c r="F4" s="846"/>
    </row>
    <row r="5" spans="1:6" ht="33.75" customHeight="1">
      <c r="A5" s="840"/>
      <c r="B5" s="842"/>
      <c r="C5" s="844"/>
      <c r="D5" s="844"/>
      <c r="E5" s="424" t="s">
        <v>90</v>
      </c>
      <c r="F5" s="689" t="s">
        <v>81</v>
      </c>
    </row>
    <row r="6" spans="1:6" ht="18">
      <c r="A6" s="690">
        <v>1</v>
      </c>
      <c r="B6" s="424">
        <v>2</v>
      </c>
      <c r="C6" s="424">
        <v>3</v>
      </c>
      <c r="D6" s="691">
        <v>4</v>
      </c>
      <c r="E6" s="424">
        <v>5</v>
      </c>
      <c r="F6" s="689">
        <v>6</v>
      </c>
    </row>
    <row r="7" spans="1:6" ht="18">
      <c r="A7" s="692" t="s">
        <v>927</v>
      </c>
      <c r="B7" s="693" t="s">
        <v>928</v>
      </c>
      <c r="C7" s="694"/>
      <c r="D7" s="694"/>
      <c r="E7" s="694"/>
      <c r="F7" s="695"/>
    </row>
    <row r="8" spans="1:6" ht="18">
      <c r="A8" s="696">
        <v>1</v>
      </c>
      <c r="B8" s="697" t="s">
        <v>929</v>
      </c>
      <c r="C8" s="584" t="s">
        <v>34</v>
      </c>
      <c r="D8" s="594">
        <v>38.9</v>
      </c>
      <c r="E8" s="594"/>
      <c r="F8" s="215"/>
    </row>
    <row r="9" spans="1:6">
      <c r="A9" s="696">
        <v>2</v>
      </c>
      <c r="B9" s="698" t="s">
        <v>930</v>
      </c>
      <c r="C9" s="584" t="s">
        <v>33</v>
      </c>
      <c r="D9" s="594">
        <f>90.4+55.2</f>
        <v>145.60000000000002</v>
      </c>
      <c r="E9" s="594"/>
      <c r="F9" s="215"/>
    </row>
    <row r="10" spans="1:6">
      <c r="A10" s="696">
        <v>3</v>
      </c>
      <c r="B10" s="698" t="s">
        <v>931</v>
      </c>
      <c r="C10" s="584" t="s">
        <v>34</v>
      </c>
      <c r="D10" s="594">
        <v>5</v>
      </c>
      <c r="E10" s="594"/>
      <c r="F10" s="215"/>
    </row>
    <row r="11" spans="1:6">
      <c r="A11" s="696">
        <v>4</v>
      </c>
      <c r="B11" s="698" t="s">
        <v>932</v>
      </c>
      <c r="C11" s="584" t="s">
        <v>33</v>
      </c>
      <c r="D11" s="594">
        <v>114.8</v>
      </c>
      <c r="E11" s="594"/>
      <c r="F11" s="215"/>
    </row>
    <row r="12" spans="1:6">
      <c r="A12" s="696">
        <v>5</v>
      </c>
      <c r="B12" s="699" t="s">
        <v>933</v>
      </c>
      <c r="C12" s="584" t="s">
        <v>33</v>
      </c>
      <c r="D12" s="594">
        <v>5672.6</v>
      </c>
      <c r="E12" s="594"/>
      <c r="F12" s="215"/>
    </row>
    <row r="13" spans="1:6">
      <c r="A13" s="696">
        <v>6</v>
      </c>
      <c r="B13" s="698" t="s">
        <v>934</v>
      </c>
      <c r="C13" s="584" t="s">
        <v>33</v>
      </c>
      <c r="D13" s="594">
        <v>1519.8</v>
      </c>
      <c r="E13" s="594"/>
      <c r="F13" s="215"/>
    </row>
    <row r="14" spans="1:6">
      <c r="A14" s="696">
        <v>7</v>
      </c>
      <c r="B14" s="698" t="s">
        <v>935</v>
      </c>
      <c r="C14" s="584" t="s">
        <v>33</v>
      </c>
      <c r="D14" s="594">
        <v>1259.0999999999999</v>
      </c>
      <c r="E14" s="594"/>
      <c r="F14" s="215"/>
    </row>
    <row r="15" spans="1:6" ht="30">
      <c r="A15" s="696">
        <v>8</v>
      </c>
      <c r="B15" s="698" t="s">
        <v>936</v>
      </c>
      <c r="C15" s="584" t="s">
        <v>34</v>
      </c>
      <c r="D15" s="594">
        <v>13.7</v>
      </c>
      <c r="E15" s="594"/>
      <c r="F15" s="215"/>
    </row>
    <row r="16" spans="1:6" ht="30">
      <c r="A16" s="696">
        <v>9</v>
      </c>
      <c r="B16" s="698" t="s">
        <v>937</v>
      </c>
      <c r="C16" s="584" t="s">
        <v>19</v>
      </c>
      <c r="D16" s="594">
        <v>935.4</v>
      </c>
      <c r="E16" s="594"/>
      <c r="F16" s="215"/>
    </row>
    <row r="17" spans="1:6">
      <c r="A17" s="696">
        <v>10</v>
      </c>
      <c r="B17" s="698" t="s">
        <v>938</v>
      </c>
      <c r="C17" s="584" t="s">
        <v>19</v>
      </c>
      <c r="D17" s="594">
        <f>D16</f>
        <v>935.4</v>
      </c>
      <c r="E17" s="594"/>
      <c r="F17" s="215"/>
    </row>
    <row r="18" spans="1:6">
      <c r="A18" s="696">
        <v>11</v>
      </c>
      <c r="B18" s="699" t="s">
        <v>939</v>
      </c>
      <c r="C18" s="584" t="s">
        <v>19</v>
      </c>
      <c r="D18" s="594">
        <f>D17</f>
        <v>935.4</v>
      </c>
      <c r="E18" s="594"/>
      <c r="F18" s="215"/>
    </row>
    <row r="19" spans="1:6" ht="18">
      <c r="A19" s="700" t="s">
        <v>940</v>
      </c>
      <c r="B19" s="847" t="s">
        <v>941</v>
      </c>
      <c r="C19" s="848"/>
      <c r="D19" s="848"/>
      <c r="E19" s="849"/>
      <c r="F19" s="701"/>
    </row>
    <row r="20" spans="1:6" ht="18">
      <c r="A20" s="700"/>
      <c r="B20" s="847" t="s">
        <v>942</v>
      </c>
      <c r="C20" s="848"/>
      <c r="D20" s="848"/>
      <c r="E20" s="849"/>
      <c r="F20" s="702"/>
    </row>
    <row r="21" spans="1:6" ht="30">
      <c r="A21" s="696">
        <v>1</v>
      </c>
      <c r="B21" s="703" t="s">
        <v>943</v>
      </c>
      <c r="C21" s="584" t="s">
        <v>34</v>
      </c>
      <c r="D21" s="606">
        <v>1.2</v>
      </c>
      <c r="E21" s="606"/>
      <c r="F21" s="215"/>
    </row>
    <row r="22" spans="1:6" ht="30">
      <c r="A22" s="696">
        <v>2</v>
      </c>
      <c r="B22" s="704" t="s">
        <v>944</v>
      </c>
      <c r="C22" s="605" t="s">
        <v>19</v>
      </c>
      <c r="D22" s="606">
        <f>D23+D24+D25+0.14</f>
        <v>3.5870000000000002</v>
      </c>
      <c r="E22" s="606"/>
      <c r="F22" s="607"/>
    </row>
    <row r="23" spans="1:6" ht="18">
      <c r="A23" s="696">
        <v>3</v>
      </c>
      <c r="B23" s="705" t="s">
        <v>945</v>
      </c>
      <c r="C23" s="609" t="s">
        <v>19</v>
      </c>
      <c r="D23" s="706">
        <v>0.92300000000000004</v>
      </c>
      <c r="E23" s="606"/>
      <c r="F23" s="215"/>
    </row>
    <row r="24" spans="1:6" ht="18">
      <c r="A24" s="696">
        <v>4</v>
      </c>
      <c r="B24" s="705" t="s">
        <v>669</v>
      </c>
      <c r="C24" s="609" t="s">
        <v>19</v>
      </c>
      <c r="D24" s="706">
        <v>0.93400000000000005</v>
      </c>
      <c r="E24" s="606"/>
      <c r="F24" s="215"/>
    </row>
    <row r="25" spans="1:6" ht="18">
      <c r="A25" s="696">
        <v>5</v>
      </c>
      <c r="B25" s="705" t="s">
        <v>946</v>
      </c>
      <c r="C25" s="609" t="s">
        <v>19</v>
      </c>
      <c r="D25" s="606">
        <v>1.59</v>
      </c>
      <c r="E25" s="606"/>
      <c r="F25" s="215"/>
    </row>
    <row r="26" spans="1:6" ht="18">
      <c r="A26" s="696">
        <v>6</v>
      </c>
      <c r="B26" s="705" t="s">
        <v>947</v>
      </c>
      <c r="C26" s="609" t="s">
        <v>35</v>
      </c>
      <c r="D26" s="606">
        <v>140</v>
      </c>
      <c r="E26" s="606"/>
      <c r="F26" s="215"/>
    </row>
    <row r="27" spans="1:6" ht="45">
      <c r="A27" s="696">
        <v>7</v>
      </c>
      <c r="B27" s="704" t="s">
        <v>948</v>
      </c>
      <c r="C27" s="584" t="s">
        <v>34</v>
      </c>
      <c r="D27" s="606">
        <v>8</v>
      </c>
      <c r="E27" s="606"/>
      <c r="F27" s="607"/>
    </row>
    <row r="28" spans="1:6" ht="18">
      <c r="A28" s="696">
        <v>8</v>
      </c>
      <c r="B28" s="705" t="s">
        <v>949</v>
      </c>
      <c r="C28" s="609" t="s">
        <v>19</v>
      </c>
      <c r="D28" s="606">
        <v>0.51</v>
      </c>
      <c r="E28" s="606"/>
      <c r="F28" s="215"/>
    </row>
    <row r="29" spans="1:6" ht="30">
      <c r="A29" s="696">
        <v>9</v>
      </c>
      <c r="B29" s="699" t="s">
        <v>950</v>
      </c>
      <c r="C29" s="584" t="s">
        <v>34</v>
      </c>
      <c r="D29" s="606">
        <v>76.900000000000006</v>
      </c>
      <c r="E29" s="606"/>
      <c r="F29" s="215"/>
    </row>
    <row r="30" spans="1:6" ht="18">
      <c r="A30" s="700" t="s">
        <v>940</v>
      </c>
      <c r="B30" s="707" t="s">
        <v>951</v>
      </c>
      <c r="C30" s="708"/>
      <c r="D30" s="709"/>
      <c r="E30" s="709"/>
      <c r="F30" s="710"/>
    </row>
    <row r="31" spans="1:6" ht="30">
      <c r="A31" s="696">
        <v>1</v>
      </c>
      <c r="B31" s="711" t="s">
        <v>952</v>
      </c>
      <c r="C31" s="605" t="s">
        <v>19</v>
      </c>
      <c r="D31" s="606">
        <v>1.556</v>
      </c>
      <c r="E31" s="606"/>
      <c r="F31" s="607"/>
    </row>
    <row r="32" spans="1:6" ht="18">
      <c r="A32" s="696">
        <v>2</v>
      </c>
      <c r="B32" s="705" t="s">
        <v>945</v>
      </c>
      <c r="C32" s="609" t="s">
        <v>19</v>
      </c>
      <c r="D32" s="606">
        <v>0.92869999999999997</v>
      </c>
      <c r="E32" s="606"/>
      <c r="F32" s="215"/>
    </row>
    <row r="33" spans="1:6" ht="18">
      <c r="A33" s="696">
        <v>3</v>
      </c>
      <c r="B33" s="705" t="s">
        <v>669</v>
      </c>
      <c r="C33" s="609" t="s">
        <v>19</v>
      </c>
      <c r="D33" s="606">
        <v>0.46300000000000002</v>
      </c>
      <c r="E33" s="606"/>
      <c r="F33" s="215"/>
    </row>
    <row r="34" spans="1:6" ht="18">
      <c r="A34" s="696">
        <v>4</v>
      </c>
      <c r="B34" s="705" t="s">
        <v>953</v>
      </c>
      <c r="C34" s="609" t="s">
        <v>19</v>
      </c>
      <c r="D34" s="606">
        <v>0.13500000000000001</v>
      </c>
      <c r="E34" s="606"/>
      <c r="F34" s="215"/>
    </row>
    <row r="35" spans="1:6" ht="18">
      <c r="A35" s="712" t="s">
        <v>940</v>
      </c>
      <c r="B35" s="707" t="s">
        <v>954</v>
      </c>
      <c r="C35" s="708"/>
      <c r="D35" s="709"/>
      <c r="E35" s="709"/>
      <c r="F35" s="710"/>
    </row>
    <row r="36" spans="1:6">
      <c r="A36" s="696">
        <v>1</v>
      </c>
      <c r="B36" s="711" t="s">
        <v>955</v>
      </c>
      <c r="C36" s="584" t="s">
        <v>675</v>
      </c>
      <c r="D36" s="606">
        <v>0.6</v>
      </c>
      <c r="E36" s="606"/>
      <c r="F36" s="607"/>
    </row>
    <row r="37" spans="1:6" ht="18">
      <c r="A37" s="696">
        <v>2</v>
      </c>
      <c r="B37" s="705" t="s">
        <v>949</v>
      </c>
      <c r="C37" s="609" t="s">
        <v>19</v>
      </c>
      <c r="D37" s="603">
        <v>2.8000000000000001E-2</v>
      </c>
      <c r="E37" s="594"/>
      <c r="F37" s="215"/>
    </row>
    <row r="38" spans="1:6" ht="36">
      <c r="A38" s="696">
        <v>3</v>
      </c>
      <c r="B38" s="697" t="s">
        <v>956</v>
      </c>
      <c r="C38" s="584" t="s">
        <v>675</v>
      </c>
      <c r="D38" s="606">
        <v>29.2</v>
      </c>
      <c r="E38" s="606"/>
      <c r="F38" s="215"/>
    </row>
    <row r="39" spans="1:6" ht="30">
      <c r="A39" s="696">
        <v>4</v>
      </c>
      <c r="B39" s="698" t="s">
        <v>957</v>
      </c>
      <c r="C39" s="584" t="s">
        <v>675</v>
      </c>
      <c r="D39" s="606">
        <f>58.2*0.2</f>
        <v>11.64</v>
      </c>
      <c r="E39" s="606"/>
      <c r="F39" s="215"/>
    </row>
    <row r="40" spans="1:6" ht="30">
      <c r="A40" s="696">
        <v>5</v>
      </c>
      <c r="B40" s="699" t="s">
        <v>958</v>
      </c>
      <c r="C40" s="584" t="s">
        <v>712</v>
      </c>
      <c r="D40" s="606">
        <v>65</v>
      </c>
      <c r="E40" s="606"/>
      <c r="F40" s="215"/>
    </row>
    <row r="41" spans="1:6" ht="30">
      <c r="A41" s="696">
        <v>6</v>
      </c>
      <c r="B41" s="711" t="s">
        <v>959</v>
      </c>
      <c r="C41" s="605" t="s">
        <v>19</v>
      </c>
      <c r="D41" s="606">
        <v>0.104</v>
      </c>
      <c r="E41" s="606"/>
      <c r="F41" s="607"/>
    </row>
    <row r="42" spans="1:6" ht="18">
      <c r="A42" s="712" t="s">
        <v>940</v>
      </c>
      <c r="B42" s="707" t="s">
        <v>960</v>
      </c>
      <c r="C42" s="708"/>
      <c r="D42" s="709"/>
      <c r="E42" s="709"/>
      <c r="F42" s="710"/>
    </row>
    <row r="43" spans="1:6" ht="30">
      <c r="A43" s="696">
        <v>1</v>
      </c>
      <c r="B43" s="698" t="s">
        <v>961</v>
      </c>
      <c r="C43" s="584" t="s">
        <v>33</v>
      </c>
      <c r="D43" s="606">
        <v>1286.5</v>
      </c>
      <c r="E43" s="606"/>
      <c r="F43" s="215"/>
    </row>
    <row r="44" spans="1:6" ht="30">
      <c r="A44" s="696">
        <v>2</v>
      </c>
      <c r="B44" s="713" t="s">
        <v>962</v>
      </c>
      <c r="C44" s="609" t="s">
        <v>33</v>
      </c>
      <c r="D44" s="606">
        <v>1286.5</v>
      </c>
      <c r="E44" s="606"/>
      <c r="F44" s="215"/>
    </row>
    <row r="45" spans="1:6" ht="30">
      <c r="A45" s="696">
        <v>3</v>
      </c>
      <c r="B45" s="704" t="s">
        <v>963</v>
      </c>
      <c r="C45" s="605" t="s">
        <v>33</v>
      </c>
      <c r="D45" s="606">
        <v>143.5</v>
      </c>
      <c r="E45" s="606"/>
      <c r="F45" s="607"/>
    </row>
    <row r="46" spans="1:6" ht="30">
      <c r="A46" s="696">
        <v>4</v>
      </c>
      <c r="B46" s="711" t="s">
        <v>964</v>
      </c>
      <c r="C46" s="605" t="s">
        <v>5</v>
      </c>
      <c r="D46" s="606">
        <v>143.5</v>
      </c>
      <c r="E46" s="606"/>
      <c r="F46" s="607"/>
    </row>
    <row r="47" spans="1:6" ht="18">
      <c r="A47" s="696">
        <v>5</v>
      </c>
      <c r="B47" s="714" t="s">
        <v>965</v>
      </c>
      <c r="C47" s="605" t="s">
        <v>33</v>
      </c>
      <c r="D47" s="606">
        <v>713.8</v>
      </c>
      <c r="E47" s="606"/>
      <c r="F47" s="607"/>
    </row>
    <row r="48" spans="1:6" ht="36">
      <c r="A48" s="696">
        <v>6</v>
      </c>
      <c r="B48" s="697" t="s">
        <v>966</v>
      </c>
      <c r="C48" s="584" t="s">
        <v>33</v>
      </c>
      <c r="D48" s="606">
        <v>429.2</v>
      </c>
      <c r="E48" s="606"/>
      <c r="F48" s="215"/>
    </row>
    <row r="49" spans="1:6" ht="30">
      <c r="A49" s="696">
        <v>7</v>
      </c>
      <c r="B49" s="698" t="s">
        <v>967</v>
      </c>
      <c r="C49" s="584" t="s">
        <v>33</v>
      </c>
      <c r="D49" s="606">
        <f>D48</f>
        <v>429.2</v>
      </c>
      <c r="E49" s="606"/>
      <c r="F49" s="215"/>
    </row>
    <row r="50" spans="1:6" ht="18">
      <c r="A50" s="712" t="s">
        <v>940</v>
      </c>
      <c r="B50" s="707" t="s">
        <v>968</v>
      </c>
      <c r="C50" s="708"/>
      <c r="D50" s="709"/>
      <c r="E50" s="709"/>
      <c r="F50" s="710"/>
    </row>
    <row r="51" spans="1:6" ht="30">
      <c r="A51" s="696">
        <v>1</v>
      </c>
      <c r="B51" s="711" t="s">
        <v>969</v>
      </c>
      <c r="C51" s="605" t="s">
        <v>970</v>
      </c>
      <c r="D51" s="606" t="s">
        <v>971</v>
      </c>
      <c r="E51" s="606"/>
      <c r="F51" s="607"/>
    </row>
    <row r="52" spans="1:6" ht="30">
      <c r="A52" s="696">
        <v>2</v>
      </c>
      <c r="B52" s="711" t="s">
        <v>972</v>
      </c>
      <c r="C52" s="605" t="s">
        <v>973</v>
      </c>
      <c r="D52" s="616" t="s">
        <v>974</v>
      </c>
      <c r="E52" s="616"/>
      <c r="F52" s="607"/>
    </row>
    <row r="53" spans="1:6">
      <c r="A53" s="696">
        <v>4</v>
      </c>
      <c r="B53" s="698" t="s">
        <v>975</v>
      </c>
      <c r="C53" s="584" t="s">
        <v>33</v>
      </c>
      <c r="D53" s="606">
        <v>27.3</v>
      </c>
      <c r="E53" s="606"/>
      <c r="F53" s="215"/>
    </row>
    <row r="54" spans="1:6" ht="30">
      <c r="A54" s="696">
        <v>5</v>
      </c>
      <c r="B54" s="704" t="s">
        <v>976</v>
      </c>
      <c r="C54" s="605" t="s">
        <v>33</v>
      </c>
      <c r="D54" s="606">
        <v>27.3</v>
      </c>
      <c r="E54" s="606"/>
      <c r="F54" s="607"/>
    </row>
    <row r="55" spans="1:6" ht="18">
      <c r="A55" s="696">
        <v>6</v>
      </c>
      <c r="B55" s="715" t="s">
        <v>977</v>
      </c>
      <c r="C55" s="605" t="s">
        <v>33</v>
      </c>
      <c r="D55" s="606">
        <v>27</v>
      </c>
      <c r="E55" s="606"/>
      <c r="F55" s="607"/>
    </row>
    <row r="56" spans="1:6" ht="19.5">
      <c r="A56" s="712" t="s">
        <v>940</v>
      </c>
      <c r="B56" s="716" t="s">
        <v>978</v>
      </c>
      <c r="C56" s="708"/>
      <c r="D56" s="709"/>
      <c r="E56" s="709"/>
      <c r="F56" s="710"/>
    </row>
    <row r="57" spans="1:6" ht="36">
      <c r="A57" s="696">
        <v>1</v>
      </c>
      <c r="B57" s="714" t="s">
        <v>979</v>
      </c>
      <c r="C57" s="605" t="s">
        <v>712</v>
      </c>
      <c r="D57" s="606">
        <v>3446.4</v>
      </c>
      <c r="E57" s="606"/>
      <c r="F57" s="607"/>
    </row>
    <row r="58" spans="1:6" ht="18">
      <c r="A58" s="696">
        <v>2</v>
      </c>
      <c r="B58" s="717" t="s">
        <v>980</v>
      </c>
      <c r="C58" s="619" t="s">
        <v>33</v>
      </c>
      <c r="D58" s="620">
        <v>600</v>
      </c>
      <c r="E58" s="620"/>
      <c r="F58" s="621"/>
    </row>
    <row r="59" spans="1:6" ht="30">
      <c r="A59" s="696">
        <v>3</v>
      </c>
      <c r="B59" s="698" t="s">
        <v>981</v>
      </c>
      <c r="C59" s="584" t="s">
        <v>33</v>
      </c>
      <c r="D59" s="594">
        <f>142.7*2</f>
        <v>285.39999999999998</v>
      </c>
      <c r="E59" s="594"/>
      <c r="F59" s="215"/>
    </row>
    <row r="60" spans="1:6" ht="18">
      <c r="A60" s="696">
        <v>4</v>
      </c>
      <c r="B60" s="717" t="s">
        <v>982</v>
      </c>
      <c r="C60" s="619" t="s">
        <v>33</v>
      </c>
      <c r="D60" s="620">
        <v>600</v>
      </c>
      <c r="E60" s="620"/>
      <c r="F60" s="607"/>
    </row>
    <row r="61" spans="1:6">
      <c r="A61" s="696">
        <v>5</v>
      </c>
      <c r="B61" s="699" t="s">
        <v>983</v>
      </c>
      <c r="C61" s="584" t="s">
        <v>33</v>
      </c>
      <c r="D61" s="594">
        <v>3731.4</v>
      </c>
      <c r="E61" s="594"/>
      <c r="F61" s="215"/>
    </row>
    <row r="62" spans="1:6" ht="18">
      <c r="A62" s="712" t="s">
        <v>940</v>
      </c>
      <c r="B62" s="718" t="s">
        <v>984</v>
      </c>
      <c r="C62" s="719"/>
      <c r="D62" s="709"/>
      <c r="E62" s="709"/>
      <c r="F62" s="710"/>
    </row>
    <row r="63" spans="1:6" ht="18">
      <c r="A63" s="720">
        <v>1</v>
      </c>
      <c r="B63" s="717" t="s">
        <v>985</v>
      </c>
      <c r="C63" s="619" t="s">
        <v>33</v>
      </c>
      <c r="D63" s="606">
        <v>147.19999999999999</v>
      </c>
      <c r="E63" s="606"/>
      <c r="F63" s="607"/>
    </row>
    <row r="64" spans="1:6" ht="30">
      <c r="A64" s="720">
        <v>2</v>
      </c>
      <c r="B64" s="721" t="s">
        <v>986</v>
      </c>
      <c r="C64" s="609" t="s">
        <v>92</v>
      </c>
      <c r="D64" s="594">
        <v>109</v>
      </c>
      <c r="E64" s="594"/>
      <c r="F64" s="215"/>
    </row>
    <row r="65" spans="1:6" ht="45">
      <c r="A65" s="712" t="s">
        <v>940</v>
      </c>
      <c r="B65" s="722" t="s">
        <v>987</v>
      </c>
      <c r="C65" s="719"/>
      <c r="D65" s="709"/>
      <c r="E65" s="709"/>
      <c r="F65" s="710"/>
    </row>
    <row r="66" spans="1:6" ht="18">
      <c r="A66" s="720">
        <v>1</v>
      </c>
      <c r="B66" s="721" t="s">
        <v>988</v>
      </c>
      <c r="C66" s="609" t="s">
        <v>34</v>
      </c>
      <c r="D66" s="594">
        <f>5.3*3.2*0.35</f>
        <v>5.9359999999999999</v>
      </c>
      <c r="E66" s="594"/>
      <c r="F66" s="215"/>
    </row>
    <row r="67" spans="1:6" ht="18">
      <c r="A67" s="720">
        <v>2</v>
      </c>
      <c r="B67" s="721" t="s">
        <v>989</v>
      </c>
      <c r="C67" s="609" t="s">
        <v>34</v>
      </c>
      <c r="D67" s="594">
        <v>1.2</v>
      </c>
      <c r="E67" s="594"/>
      <c r="F67" s="215"/>
    </row>
    <row r="68" spans="1:6" ht="36">
      <c r="A68" s="720">
        <v>3</v>
      </c>
      <c r="B68" s="721" t="s">
        <v>990</v>
      </c>
      <c r="C68" s="609" t="s">
        <v>19</v>
      </c>
      <c r="D68" s="594">
        <f>4.7*1.95</f>
        <v>9.1650000000000009</v>
      </c>
      <c r="E68" s="594"/>
      <c r="F68" s="215"/>
    </row>
    <row r="69" spans="1:6" ht="18">
      <c r="A69" s="720">
        <v>4</v>
      </c>
      <c r="B69" s="721" t="s">
        <v>991</v>
      </c>
      <c r="C69" s="609" t="s">
        <v>19</v>
      </c>
      <c r="D69" s="594">
        <f>D68</f>
        <v>9.1650000000000009</v>
      </c>
      <c r="E69" s="594"/>
      <c r="F69" s="215"/>
    </row>
    <row r="70" spans="1:6" ht="30">
      <c r="A70" s="720">
        <v>5</v>
      </c>
      <c r="B70" s="713" t="s">
        <v>992</v>
      </c>
      <c r="C70" s="609" t="s">
        <v>34</v>
      </c>
      <c r="D70" s="594">
        <v>15</v>
      </c>
      <c r="E70" s="594"/>
      <c r="F70" s="215"/>
    </row>
    <row r="71" spans="1:6" ht="30">
      <c r="A71" s="720">
        <v>6</v>
      </c>
      <c r="B71" s="713" t="s">
        <v>993</v>
      </c>
      <c r="C71" s="609" t="s">
        <v>34</v>
      </c>
      <c r="D71" s="594">
        <v>7</v>
      </c>
      <c r="E71" s="594"/>
      <c r="F71" s="215"/>
    </row>
    <row r="72" spans="1:6" ht="18">
      <c r="A72" s="720"/>
      <c r="B72" s="705" t="s">
        <v>949</v>
      </c>
      <c r="C72" s="609" t="s">
        <v>19</v>
      </c>
      <c r="D72" s="603">
        <v>0.45600000000000002</v>
      </c>
      <c r="E72" s="594"/>
      <c r="F72" s="215"/>
    </row>
    <row r="73" spans="1:6" ht="18">
      <c r="A73" s="720">
        <v>7</v>
      </c>
      <c r="B73" s="697" t="s">
        <v>994</v>
      </c>
      <c r="C73" s="584" t="s">
        <v>675</v>
      </c>
      <c r="D73" s="606">
        <v>9.8000000000000007</v>
      </c>
      <c r="E73" s="606"/>
      <c r="F73" s="215"/>
    </row>
    <row r="74" spans="1:6" ht="30">
      <c r="A74" s="720">
        <v>8</v>
      </c>
      <c r="B74" s="698" t="s">
        <v>995</v>
      </c>
      <c r="C74" s="584" t="s">
        <v>33</v>
      </c>
      <c r="D74" s="606">
        <v>29</v>
      </c>
      <c r="E74" s="606"/>
      <c r="F74" s="215"/>
    </row>
    <row r="75" spans="1:6" ht="36">
      <c r="A75" s="720">
        <v>9</v>
      </c>
      <c r="B75" s="721" t="s">
        <v>996</v>
      </c>
      <c r="C75" s="609" t="s">
        <v>34</v>
      </c>
      <c r="D75" s="594">
        <v>3.3</v>
      </c>
      <c r="E75" s="594"/>
      <c r="F75" s="215"/>
    </row>
    <row r="76" spans="1:6" ht="18">
      <c r="A76" s="720"/>
      <c r="B76" s="705" t="s">
        <v>949</v>
      </c>
      <c r="C76" s="609" t="s">
        <v>19</v>
      </c>
      <c r="D76" s="594">
        <v>0.3</v>
      </c>
      <c r="E76" s="594"/>
      <c r="F76" s="215"/>
    </row>
    <row r="77" spans="1:6" ht="30">
      <c r="A77" s="720">
        <v>10</v>
      </c>
      <c r="B77" s="698" t="s">
        <v>997</v>
      </c>
      <c r="C77" s="609" t="s">
        <v>33</v>
      </c>
      <c r="D77" s="594">
        <v>23</v>
      </c>
      <c r="E77" s="594"/>
      <c r="F77" s="215"/>
    </row>
    <row r="78" spans="1:6" ht="36">
      <c r="A78" s="720">
        <v>11</v>
      </c>
      <c r="B78" s="721" t="s">
        <v>998</v>
      </c>
      <c r="C78" s="609" t="s">
        <v>33</v>
      </c>
      <c r="D78" s="594">
        <v>23</v>
      </c>
      <c r="E78" s="594"/>
      <c r="F78" s="215"/>
    </row>
    <row r="79" spans="1:6" ht="54">
      <c r="A79" s="720">
        <v>12</v>
      </c>
      <c r="B79" s="714" t="s">
        <v>999</v>
      </c>
      <c r="C79" s="605" t="s">
        <v>19</v>
      </c>
      <c r="D79" s="706">
        <f>D80+D81+D82+D84+D85</f>
        <v>0.77540000000000009</v>
      </c>
      <c r="E79" s="606"/>
      <c r="F79" s="607"/>
    </row>
    <row r="80" spans="1:6" ht="18">
      <c r="A80" s="720"/>
      <c r="B80" s="705" t="s">
        <v>1000</v>
      </c>
      <c r="C80" s="609" t="s">
        <v>19</v>
      </c>
      <c r="D80" s="706">
        <v>0.21099999999999999</v>
      </c>
      <c r="E80" s="606"/>
      <c r="F80" s="215"/>
    </row>
    <row r="81" spans="1:6" ht="18">
      <c r="A81" s="720"/>
      <c r="B81" s="705" t="s">
        <v>1001</v>
      </c>
      <c r="C81" s="609" t="s">
        <v>19</v>
      </c>
      <c r="D81" s="706">
        <v>0.14599999999999999</v>
      </c>
      <c r="E81" s="606"/>
      <c r="F81" s="215"/>
    </row>
    <row r="82" spans="1:6" ht="18">
      <c r="A82" s="720"/>
      <c r="B82" s="705" t="s">
        <v>1002</v>
      </c>
      <c r="C82" s="609" t="s">
        <v>19</v>
      </c>
      <c r="D82" s="706">
        <v>0.38700000000000001</v>
      </c>
      <c r="E82" s="606"/>
      <c r="F82" s="215"/>
    </row>
    <row r="83" spans="1:6" ht="18">
      <c r="A83" s="720"/>
      <c r="B83" s="705" t="s">
        <v>1003</v>
      </c>
      <c r="C83" s="609" t="s">
        <v>33</v>
      </c>
      <c r="D83" s="606">
        <v>35</v>
      </c>
      <c r="E83" s="606"/>
      <c r="F83" s="215"/>
    </row>
    <row r="84" spans="1:6" ht="18">
      <c r="A84" s="720"/>
      <c r="B84" s="705" t="s">
        <v>949</v>
      </c>
      <c r="C84" s="609" t="s">
        <v>19</v>
      </c>
      <c r="D84" s="606">
        <v>5.5999999999999999E-3</v>
      </c>
      <c r="E84" s="606"/>
      <c r="F84" s="215"/>
    </row>
    <row r="85" spans="1:6" ht="18">
      <c r="A85" s="720"/>
      <c r="B85" s="705" t="s">
        <v>1004</v>
      </c>
      <c r="C85" s="609" t="s">
        <v>19</v>
      </c>
      <c r="D85" s="606">
        <v>2.58E-2</v>
      </c>
      <c r="E85" s="606"/>
      <c r="F85" s="215"/>
    </row>
    <row r="86" spans="1:6" ht="36">
      <c r="A86" s="720">
        <v>13</v>
      </c>
      <c r="B86" s="721" t="s">
        <v>1005</v>
      </c>
      <c r="C86" s="609" t="s">
        <v>34</v>
      </c>
      <c r="D86" s="594">
        <v>1</v>
      </c>
      <c r="E86" s="594"/>
      <c r="F86" s="215"/>
    </row>
    <row r="87" spans="1:6" ht="18">
      <c r="A87" s="720">
        <v>14</v>
      </c>
      <c r="B87" s="721" t="s">
        <v>1006</v>
      </c>
      <c r="C87" s="609" t="s">
        <v>33</v>
      </c>
      <c r="D87" s="594">
        <v>17.5</v>
      </c>
      <c r="E87" s="594"/>
      <c r="F87" s="215"/>
    </row>
    <row r="88" spans="1:6" ht="18">
      <c r="A88" s="720">
        <v>15</v>
      </c>
      <c r="B88" s="717" t="s">
        <v>1007</v>
      </c>
      <c r="C88" s="619" t="s">
        <v>33</v>
      </c>
      <c r="D88" s="620">
        <v>96</v>
      </c>
      <c r="E88" s="620"/>
      <c r="F88" s="621"/>
    </row>
    <row r="89" spans="1:6" ht="30">
      <c r="A89" s="720">
        <v>16</v>
      </c>
      <c r="B89" s="704" t="s">
        <v>976</v>
      </c>
      <c r="C89" s="605" t="s">
        <v>33</v>
      </c>
      <c r="D89" s="606">
        <v>96</v>
      </c>
      <c r="E89" s="606"/>
      <c r="F89" s="607"/>
    </row>
    <row r="90" spans="1:6" ht="18">
      <c r="A90" s="720">
        <v>17</v>
      </c>
      <c r="B90" s="714" t="s">
        <v>1008</v>
      </c>
      <c r="C90" s="605" t="s">
        <v>33</v>
      </c>
      <c r="D90" s="606">
        <f>1.06*2.1*2</f>
        <v>4.4520000000000008</v>
      </c>
      <c r="E90" s="606"/>
      <c r="F90" s="607"/>
    </row>
    <row r="91" spans="1:6" ht="30">
      <c r="A91" s="720">
        <v>18</v>
      </c>
      <c r="B91" s="713" t="s">
        <v>1009</v>
      </c>
      <c r="C91" s="609" t="s">
        <v>33</v>
      </c>
      <c r="D91" s="594">
        <v>70</v>
      </c>
      <c r="E91" s="594"/>
      <c r="F91" s="215"/>
    </row>
    <row r="92" spans="1:6">
      <c r="A92" s="720">
        <v>19</v>
      </c>
      <c r="B92" s="704" t="s">
        <v>1010</v>
      </c>
      <c r="C92" s="605" t="s">
        <v>33</v>
      </c>
      <c r="D92" s="606">
        <v>29</v>
      </c>
      <c r="E92" s="606"/>
      <c r="F92" s="607"/>
    </row>
    <row r="93" spans="1:6" ht="18">
      <c r="A93" s="720">
        <v>20</v>
      </c>
      <c r="B93" s="714" t="s">
        <v>1011</v>
      </c>
      <c r="C93" s="605" t="s">
        <v>19</v>
      </c>
      <c r="D93" s="606">
        <v>5.6000000000000001E-2</v>
      </c>
      <c r="E93" s="606"/>
      <c r="F93" s="607"/>
    </row>
    <row r="94" spans="1:6" ht="18">
      <c r="A94" s="723"/>
      <c r="B94" s="707" t="s">
        <v>1012</v>
      </c>
      <c r="C94" s="708"/>
      <c r="D94" s="709"/>
      <c r="E94" s="709"/>
      <c r="F94" s="724"/>
    </row>
    <row r="95" spans="1:6" ht="18">
      <c r="A95" s="723" t="s">
        <v>1013</v>
      </c>
      <c r="B95" s="847" t="s">
        <v>1014</v>
      </c>
      <c r="C95" s="848"/>
      <c r="D95" s="848"/>
      <c r="E95" s="849"/>
      <c r="F95" s="725"/>
    </row>
    <row r="96" spans="1:6">
      <c r="A96" s="726">
        <v>1</v>
      </c>
      <c r="B96" s="727" t="s">
        <v>1015</v>
      </c>
      <c r="C96" s="642" t="s">
        <v>92</v>
      </c>
      <c r="D96" s="643">
        <f>D97+D98+D99+D100+D101+D102</f>
        <v>294</v>
      </c>
      <c r="E96" s="643"/>
      <c r="F96" s="643"/>
    </row>
    <row r="97" spans="1:6" ht="18">
      <c r="A97" s="689"/>
      <c r="B97" s="728" t="s">
        <v>1016</v>
      </c>
      <c r="C97" s="642" t="s">
        <v>92</v>
      </c>
      <c r="D97" s="165">
        <v>24</v>
      </c>
      <c r="E97" s="165"/>
      <c r="F97" s="165"/>
    </row>
    <row r="98" spans="1:6" ht="18">
      <c r="A98" s="689"/>
      <c r="B98" s="728" t="s">
        <v>1017</v>
      </c>
      <c r="C98" s="642" t="s">
        <v>92</v>
      </c>
      <c r="D98" s="165">
        <v>12</v>
      </c>
      <c r="E98" s="165"/>
      <c r="F98" s="165"/>
    </row>
    <row r="99" spans="1:6" ht="18">
      <c r="A99" s="689"/>
      <c r="B99" s="728" t="s">
        <v>1018</v>
      </c>
      <c r="C99" s="642" t="s">
        <v>92</v>
      </c>
      <c r="D99" s="165">
        <v>90</v>
      </c>
      <c r="E99" s="165"/>
      <c r="F99" s="165"/>
    </row>
    <row r="100" spans="1:6" ht="18">
      <c r="A100" s="689"/>
      <c r="B100" s="728" t="s">
        <v>1019</v>
      </c>
      <c r="C100" s="642" t="s">
        <v>92</v>
      </c>
      <c r="D100" s="165">
        <v>36</v>
      </c>
      <c r="E100" s="165"/>
      <c r="F100" s="165"/>
    </row>
    <row r="101" spans="1:6" ht="18">
      <c r="A101" s="689"/>
      <c r="B101" s="728" t="s">
        <v>1020</v>
      </c>
      <c r="C101" s="642" t="s">
        <v>92</v>
      </c>
      <c r="D101" s="165">
        <v>116</v>
      </c>
      <c r="E101" s="165"/>
      <c r="F101" s="165"/>
    </row>
    <row r="102" spans="1:6" ht="18">
      <c r="A102" s="689"/>
      <c r="B102" s="728" t="s">
        <v>1021</v>
      </c>
      <c r="C102" s="642" t="s">
        <v>92</v>
      </c>
      <c r="D102" s="165">
        <v>16</v>
      </c>
      <c r="E102" s="165"/>
      <c r="F102" s="165"/>
    </row>
    <row r="103" spans="1:6">
      <c r="A103" s="689">
        <v>2</v>
      </c>
      <c r="B103" s="727" t="s">
        <v>1022</v>
      </c>
      <c r="C103" s="586" t="s">
        <v>93</v>
      </c>
      <c r="D103" s="215">
        <f>D104+D105+D106+D107+D108+D109</f>
        <v>54</v>
      </c>
      <c r="E103" s="215"/>
      <c r="F103" s="729"/>
    </row>
    <row r="104" spans="1:6">
      <c r="A104" s="689"/>
      <c r="B104" s="730" t="s">
        <v>1023</v>
      </c>
      <c r="C104" s="586" t="s">
        <v>93</v>
      </c>
      <c r="D104" s="215">
        <v>25</v>
      </c>
      <c r="E104" s="215"/>
      <c r="F104" s="215"/>
    </row>
    <row r="105" spans="1:6">
      <c r="A105" s="689"/>
      <c r="B105" s="730" t="s">
        <v>1024</v>
      </c>
      <c r="C105" s="586" t="s">
        <v>93</v>
      </c>
      <c r="D105" s="215">
        <v>16</v>
      </c>
      <c r="E105" s="215"/>
      <c r="F105" s="215"/>
    </row>
    <row r="106" spans="1:6">
      <c r="A106" s="689"/>
      <c r="B106" s="730" t="s">
        <v>1025</v>
      </c>
      <c r="C106" s="586" t="s">
        <v>93</v>
      </c>
      <c r="D106" s="215">
        <v>8</v>
      </c>
      <c r="E106" s="215"/>
      <c r="F106" s="215"/>
    </row>
    <row r="107" spans="1:6">
      <c r="A107" s="689"/>
      <c r="B107" s="730" t="s">
        <v>1026</v>
      </c>
      <c r="C107" s="586" t="s">
        <v>93</v>
      </c>
      <c r="D107" s="215">
        <v>2</v>
      </c>
      <c r="E107" s="215"/>
      <c r="F107" s="215"/>
    </row>
    <row r="108" spans="1:6">
      <c r="A108" s="689"/>
      <c r="B108" s="730" t="s">
        <v>1027</v>
      </c>
      <c r="C108" s="586" t="s">
        <v>93</v>
      </c>
      <c r="D108" s="215">
        <v>2</v>
      </c>
      <c r="E108" s="215"/>
      <c r="F108" s="215"/>
    </row>
    <row r="109" spans="1:6">
      <c r="A109" s="689"/>
      <c r="B109" s="730" t="s">
        <v>1028</v>
      </c>
      <c r="C109" s="586" t="s">
        <v>93</v>
      </c>
      <c r="D109" s="215">
        <v>1</v>
      </c>
      <c r="E109" s="215"/>
      <c r="F109" s="215"/>
    </row>
    <row r="110" spans="1:6" ht="18">
      <c r="A110" s="689">
        <v>3</v>
      </c>
      <c r="B110" s="731" t="s">
        <v>1029</v>
      </c>
      <c r="C110" s="586" t="s">
        <v>93</v>
      </c>
      <c r="D110" s="215">
        <f>D111+D112+D113+D114+D115</f>
        <v>58</v>
      </c>
      <c r="E110" s="215"/>
      <c r="F110" s="729"/>
    </row>
    <row r="111" spans="1:6">
      <c r="A111" s="689"/>
      <c r="B111" s="730" t="s">
        <v>792</v>
      </c>
      <c r="C111" s="586" t="s">
        <v>93</v>
      </c>
      <c r="D111" s="215">
        <v>6</v>
      </c>
      <c r="E111" s="215"/>
      <c r="F111" s="215"/>
    </row>
    <row r="112" spans="1:6">
      <c r="A112" s="689"/>
      <c r="B112" s="730" t="s">
        <v>793</v>
      </c>
      <c r="C112" s="586" t="s">
        <v>93</v>
      </c>
      <c r="D112" s="215">
        <v>4</v>
      </c>
      <c r="E112" s="215"/>
      <c r="F112" s="215"/>
    </row>
    <row r="113" spans="1:6">
      <c r="A113" s="689"/>
      <c r="B113" s="730" t="s">
        <v>861</v>
      </c>
      <c r="C113" s="586" t="s">
        <v>93</v>
      </c>
      <c r="D113" s="215">
        <v>1</v>
      </c>
      <c r="E113" s="215"/>
      <c r="F113" s="215"/>
    </row>
    <row r="114" spans="1:6">
      <c r="A114" s="689"/>
      <c r="B114" s="730" t="s">
        <v>795</v>
      </c>
      <c r="C114" s="586" t="s">
        <v>93</v>
      </c>
      <c r="D114" s="215">
        <v>45</v>
      </c>
      <c r="E114" s="215"/>
      <c r="F114" s="215"/>
    </row>
    <row r="115" spans="1:6">
      <c r="A115" s="689"/>
      <c r="B115" s="730" t="s">
        <v>1030</v>
      </c>
      <c r="C115" s="586" t="s">
        <v>93</v>
      </c>
      <c r="D115" s="215">
        <v>2</v>
      </c>
      <c r="E115" s="215"/>
      <c r="F115" s="215"/>
    </row>
    <row r="116" spans="1:6" ht="30">
      <c r="A116" s="689">
        <v>4</v>
      </c>
      <c r="B116" s="698" t="s">
        <v>777</v>
      </c>
      <c r="C116" s="586" t="s">
        <v>93</v>
      </c>
      <c r="D116" s="215">
        <f>D117+D118+D119+D120+D121+D122+D123+D124+D125+D126+D127+D128+D129+D130+D131+D132+D133+D134+D135</f>
        <v>540</v>
      </c>
      <c r="E116" s="215"/>
      <c r="F116" s="729"/>
    </row>
    <row r="117" spans="1:6">
      <c r="A117" s="689"/>
      <c r="B117" s="730" t="s">
        <v>1031</v>
      </c>
      <c r="C117" s="586" t="s">
        <v>93</v>
      </c>
      <c r="D117" s="215">
        <v>47</v>
      </c>
      <c r="E117" s="215"/>
      <c r="F117" s="215"/>
    </row>
    <row r="118" spans="1:6">
      <c r="A118" s="689"/>
      <c r="B118" s="730" t="s">
        <v>1032</v>
      </c>
      <c r="C118" s="586" t="s">
        <v>93</v>
      </c>
      <c r="D118" s="215">
        <v>30</v>
      </c>
      <c r="E118" s="215"/>
      <c r="F118" s="215"/>
    </row>
    <row r="119" spans="1:6">
      <c r="A119" s="689"/>
      <c r="B119" s="730" t="s">
        <v>1033</v>
      </c>
      <c r="C119" s="586" t="s">
        <v>93</v>
      </c>
      <c r="D119" s="215">
        <v>50</v>
      </c>
      <c r="E119" s="215"/>
      <c r="F119" s="215"/>
    </row>
    <row r="120" spans="1:6">
      <c r="A120" s="689"/>
      <c r="B120" s="730" t="s">
        <v>1034</v>
      </c>
      <c r="C120" s="586" t="s">
        <v>93</v>
      </c>
      <c r="D120" s="215">
        <v>250</v>
      </c>
      <c r="E120" s="215"/>
      <c r="F120" s="215"/>
    </row>
    <row r="121" spans="1:6">
      <c r="A121" s="689"/>
      <c r="B121" s="730" t="s">
        <v>1035</v>
      </c>
      <c r="C121" s="586" t="s">
        <v>93</v>
      </c>
      <c r="D121" s="215">
        <v>10</v>
      </c>
      <c r="E121" s="215"/>
      <c r="F121" s="215"/>
    </row>
    <row r="122" spans="1:6">
      <c r="A122" s="689"/>
      <c r="B122" s="730" t="s">
        <v>1036</v>
      </c>
      <c r="C122" s="586" t="s">
        <v>93</v>
      </c>
      <c r="D122" s="215">
        <v>10</v>
      </c>
      <c r="E122" s="215"/>
      <c r="F122" s="215"/>
    </row>
    <row r="123" spans="1:6">
      <c r="A123" s="689"/>
      <c r="B123" s="730" t="s">
        <v>1037</v>
      </c>
      <c r="C123" s="586" t="s">
        <v>93</v>
      </c>
      <c r="D123" s="215">
        <v>22</v>
      </c>
      <c r="E123" s="215"/>
      <c r="F123" s="215"/>
    </row>
    <row r="124" spans="1:6">
      <c r="A124" s="689"/>
      <c r="B124" s="730" t="s">
        <v>1038</v>
      </c>
      <c r="C124" s="586" t="s">
        <v>93</v>
      </c>
      <c r="D124" s="215">
        <v>10</v>
      </c>
      <c r="E124" s="215"/>
      <c r="F124" s="215"/>
    </row>
    <row r="125" spans="1:6">
      <c r="A125" s="689"/>
      <c r="B125" s="730" t="s">
        <v>1039</v>
      </c>
      <c r="C125" s="586" t="s">
        <v>93</v>
      </c>
      <c r="D125" s="215">
        <v>30</v>
      </c>
      <c r="E125" s="215"/>
      <c r="F125" s="215"/>
    </row>
    <row r="126" spans="1:6">
      <c r="A126" s="689"/>
      <c r="B126" s="730" t="s">
        <v>1040</v>
      </c>
      <c r="C126" s="586" t="s">
        <v>93</v>
      </c>
      <c r="D126" s="215">
        <v>4</v>
      </c>
      <c r="E126" s="215"/>
      <c r="F126" s="215"/>
    </row>
    <row r="127" spans="1:6">
      <c r="A127" s="689"/>
      <c r="B127" s="730" t="s">
        <v>1041</v>
      </c>
      <c r="C127" s="586" t="s">
        <v>93</v>
      </c>
      <c r="D127" s="215">
        <v>10</v>
      </c>
      <c r="E127" s="215"/>
      <c r="F127" s="215"/>
    </row>
    <row r="128" spans="1:6">
      <c r="A128" s="689"/>
      <c r="B128" s="732" t="s">
        <v>1042</v>
      </c>
      <c r="C128" s="586" t="s">
        <v>93</v>
      </c>
      <c r="D128" s="215">
        <v>24</v>
      </c>
      <c r="E128" s="215"/>
      <c r="F128" s="215"/>
    </row>
    <row r="129" spans="1:6">
      <c r="A129" s="689"/>
      <c r="B129" s="732" t="s">
        <v>1043</v>
      </c>
      <c r="C129" s="586" t="s">
        <v>93</v>
      </c>
      <c r="D129" s="215">
        <v>20</v>
      </c>
      <c r="E129" s="215"/>
      <c r="F129" s="215"/>
    </row>
    <row r="130" spans="1:6">
      <c r="A130" s="689"/>
      <c r="B130" s="730" t="s">
        <v>1044</v>
      </c>
      <c r="C130" s="586" t="s">
        <v>93</v>
      </c>
      <c r="D130" s="215">
        <v>2</v>
      </c>
      <c r="E130" s="215"/>
      <c r="F130" s="215"/>
    </row>
    <row r="131" spans="1:6">
      <c r="A131" s="689"/>
      <c r="B131" s="730" t="s">
        <v>1045</v>
      </c>
      <c r="C131" s="586" t="s">
        <v>93</v>
      </c>
      <c r="D131" s="215">
        <v>8</v>
      </c>
      <c r="E131" s="215"/>
      <c r="F131" s="215"/>
    </row>
    <row r="132" spans="1:6">
      <c r="A132" s="689"/>
      <c r="B132" s="730" t="s">
        <v>1046</v>
      </c>
      <c r="C132" s="586" t="s">
        <v>93</v>
      </c>
      <c r="D132" s="215">
        <v>8</v>
      </c>
      <c r="E132" s="215"/>
      <c r="F132" s="215"/>
    </row>
    <row r="133" spans="1:6">
      <c r="A133" s="689"/>
      <c r="B133" s="730" t="s">
        <v>1047</v>
      </c>
      <c r="C133" s="586" t="s">
        <v>93</v>
      </c>
      <c r="D133" s="215">
        <v>2</v>
      </c>
      <c r="E133" s="215"/>
      <c r="F133" s="215"/>
    </row>
    <row r="134" spans="1:6">
      <c r="A134" s="689"/>
      <c r="B134" s="730" t="s">
        <v>1048</v>
      </c>
      <c r="C134" s="586" t="s">
        <v>93</v>
      </c>
      <c r="D134" s="215">
        <v>2</v>
      </c>
      <c r="E134" s="215"/>
      <c r="F134" s="215"/>
    </row>
    <row r="135" spans="1:6">
      <c r="A135" s="689"/>
      <c r="B135" s="730" t="s">
        <v>1049</v>
      </c>
      <c r="C135" s="586" t="s">
        <v>93</v>
      </c>
      <c r="D135" s="215">
        <v>1</v>
      </c>
      <c r="E135" s="215"/>
      <c r="F135" s="215"/>
    </row>
    <row r="136" spans="1:6" ht="18">
      <c r="A136" s="733">
        <v>5</v>
      </c>
      <c r="B136" s="717" t="s">
        <v>1050</v>
      </c>
      <c r="C136" s="645" t="s">
        <v>1051</v>
      </c>
      <c r="D136" s="215">
        <v>18</v>
      </c>
      <c r="E136" s="215"/>
      <c r="F136" s="729"/>
    </row>
    <row r="137" spans="1:6" ht="15.75">
      <c r="A137" s="733"/>
      <c r="B137" s="733" t="s">
        <v>1052</v>
      </c>
      <c r="C137" s="645" t="s">
        <v>1051</v>
      </c>
      <c r="D137" s="165">
        <v>18</v>
      </c>
      <c r="E137" s="165"/>
      <c r="F137" s="165"/>
    </row>
    <row r="138" spans="1:6" ht="18">
      <c r="A138" s="733">
        <v>6</v>
      </c>
      <c r="B138" s="717" t="s">
        <v>1053</v>
      </c>
      <c r="C138" s="586" t="s">
        <v>93</v>
      </c>
      <c r="D138" s="215">
        <v>16</v>
      </c>
      <c r="E138" s="215"/>
      <c r="F138" s="729"/>
    </row>
    <row r="139" spans="1:6" ht="18">
      <c r="A139" s="733"/>
      <c r="B139" s="728" t="s">
        <v>1054</v>
      </c>
      <c r="C139" s="586" t="s">
        <v>93</v>
      </c>
      <c r="D139" s="165">
        <v>16</v>
      </c>
      <c r="E139" s="165"/>
      <c r="F139" s="165"/>
    </row>
    <row r="140" spans="1:6" ht="36">
      <c r="A140" s="733">
        <v>7</v>
      </c>
      <c r="B140" s="717" t="s">
        <v>1055</v>
      </c>
      <c r="C140" s="586" t="s">
        <v>93</v>
      </c>
      <c r="D140" s="215">
        <v>1</v>
      </c>
      <c r="E140" s="215"/>
      <c r="F140" s="215"/>
    </row>
    <row r="141" spans="1:6" ht="18">
      <c r="A141" s="733"/>
      <c r="B141" s="728" t="s">
        <v>1056</v>
      </c>
      <c r="C141" s="586" t="s">
        <v>93</v>
      </c>
      <c r="D141" s="165">
        <v>1</v>
      </c>
      <c r="E141" s="165"/>
      <c r="F141" s="165"/>
    </row>
    <row r="142" spans="1:6" ht="18">
      <c r="A142" s="733">
        <v>8</v>
      </c>
      <c r="B142" s="717" t="s">
        <v>1057</v>
      </c>
      <c r="C142" s="586" t="s">
        <v>93</v>
      </c>
      <c r="D142" s="215">
        <v>8</v>
      </c>
      <c r="E142" s="215"/>
      <c r="F142" s="215"/>
    </row>
    <row r="143" spans="1:6" ht="18">
      <c r="A143" s="733"/>
      <c r="B143" s="734" t="s">
        <v>1057</v>
      </c>
      <c r="C143" s="586" t="s">
        <v>93</v>
      </c>
      <c r="D143" s="165">
        <v>8</v>
      </c>
      <c r="E143" s="165"/>
      <c r="F143" s="165"/>
    </row>
    <row r="144" spans="1:6" ht="18">
      <c r="A144" s="733">
        <v>9</v>
      </c>
      <c r="B144" s="717" t="s">
        <v>1058</v>
      </c>
      <c r="C144" s="586" t="s">
        <v>1051</v>
      </c>
      <c r="D144" s="215">
        <v>5</v>
      </c>
      <c r="E144" s="215"/>
      <c r="F144" s="215"/>
    </row>
    <row r="145" spans="1:6" ht="18">
      <c r="A145" s="733"/>
      <c r="B145" s="728" t="s">
        <v>805</v>
      </c>
      <c r="C145" s="586" t="s">
        <v>1051</v>
      </c>
      <c r="D145" s="165">
        <v>5</v>
      </c>
      <c r="E145" s="165"/>
      <c r="F145" s="165"/>
    </row>
    <row r="146" spans="1:6">
      <c r="A146" s="733">
        <v>10</v>
      </c>
      <c r="B146" s="735" t="s">
        <v>1059</v>
      </c>
      <c r="C146" s="586" t="s">
        <v>1051</v>
      </c>
      <c r="D146" s="215">
        <v>1</v>
      </c>
      <c r="E146" s="215"/>
      <c r="F146" s="215"/>
    </row>
    <row r="147" spans="1:6">
      <c r="A147" s="689">
        <v>11</v>
      </c>
      <c r="B147" s="736" t="s">
        <v>1060</v>
      </c>
      <c r="C147" s="586" t="s">
        <v>1051</v>
      </c>
      <c r="D147" s="215">
        <v>1</v>
      </c>
      <c r="E147" s="215"/>
      <c r="F147" s="215"/>
    </row>
    <row r="148" spans="1:6">
      <c r="A148" s="689">
        <v>12</v>
      </c>
      <c r="B148" s="736" t="s">
        <v>1061</v>
      </c>
      <c r="C148" s="586" t="s">
        <v>1051</v>
      </c>
      <c r="D148" s="215">
        <v>1</v>
      </c>
      <c r="E148" s="215"/>
      <c r="F148" s="215"/>
    </row>
    <row r="149" spans="1:6">
      <c r="A149" s="689">
        <v>13</v>
      </c>
      <c r="B149" s="735" t="s">
        <v>1062</v>
      </c>
      <c r="C149" s="586" t="s">
        <v>1051</v>
      </c>
      <c r="D149" s="215">
        <v>1</v>
      </c>
      <c r="E149" s="215"/>
      <c r="F149" s="215"/>
    </row>
    <row r="150" spans="1:6" ht="30">
      <c r="A150" s="689">
        <v>14</v>
      </c>
      <c r="B150" s="737" t="s">
        <v>1063</v>
      </c>
      <c r="C150" s="586" t="s">
        <v>92</v>
      </c>
      <c r="D150" s="215">
        <v>98</v>
      </c>
      <c r="E150" s="215"/>
      <c r="F150" s="215"/>
    </row>
    <row r="151" spans="1:6" ht="18">
      <c r="A151" s="689"/>
      <c r="B151" s="728" t="s">
        <v>747</v>
      </c>
      <c r="C151" s="586" t="s">
        <v>92</v>
      </c>
      <c r="D151" s="165">
        <v>90</v>
      </c>
      <c r="E151" s="165"/>
      <c r="F151" s="165"/>
    </row>
    <row r="152" spans="1:6" ht="18">
      <c r="A152" s="689"/>
      <c r="B152" s="728" t="s">
        <v>746</v>
      </c>
      <c r="C152" s="586" t="s">
        <v>92</v>
      </c>
      <c r="D152" s="165">
        <v>8</v>
      </c>
      <c r="E152" s="165"/>
      <c r="F152" s="165"/>
    </row>
    <row r="153" spans="1:6" ht="30">
      <c r="A153" s="689">
        <v>15</v>
      </c>
      <c r="B153" s="737" t="s">
        <v>1064</v>
      </c>
      <c r="C153" s="586" t="s">
        <v>92</v>
      </c>
      <c r="D153" s="215">
        <v>135</v>
      </c>
      <c r="E153" s="215"/>
      <c r="F153" s="215"/>
    </row>
    <row r="154" spans="1:6" ht="18">
      <c r="A154" s="689"/>
      <c r="B154" s="728" t="s">
        <v>749</v>
      </c>
      <c r="C154" s="586" t="s">
        <v>92</v>
      </c>
      <c r="D154" s="165">
        <v>135</v>
      </c>
      <c r="E154" s="165"/>
      <c r="F154" s="165"/>
    </row>
    <row r="155" spans="1:6">
      <c r="A155" s="689">
        <v>16</v>
      </c>
      <c r="B155" s="735" t="s">
        <v>1065</v>
      </c>
      <c r="C155" s="586" t="s">
        <v>93</v>
      </c>
      <c r="D155" s="215">
        <f>D156+D157+D158</f>
        <v>71</v>
      </c>
      <c r="E155" s="215"/>
      <c r="F155" s="215"/>
    </row>
    <row r="156" spans="1:6">
      <c r="A156" s="689"/>
      <c r="B156" s="730" t="s">
        <v>1066</v>
      </c>
      <c r="C156" s="586" t="s">
        <v>93</v>
      </c>
      <c r="D156" s="215">
        <v>26</v>
      </c>
      <c r="E156" s="215"/>
      <c r="F156" s="215"/>
    </row>
    <row r="157" spans="1:6">
      <c r="A157" s="689"/>
      <c r="B157" s="730" t="s">
        <v>1067</v>
      </c>
      <c r="C157" s="586" t="s">
        <v>93</v>
      </c>
      <c r="D157" s="215">
        <v>10</v>
      </c>
      <c r="E157" s="215"/>
      <c r="F157" s="215"/>
    </row>
    <row r="158" spans="1:6">
      <c r="A158" s="689"/>
      <c r="B158" s="730" t="s">
        <v>1068</v>
      </c>
      <c r="C158" s="586" t="s">
        <v>93</v>
      </c>
      <c r="D158" s="215">
        <v>35</v>
      </c>
      <c r="E158" s="215"/>
      <c r="F158" s="215"/>
    </row>
    <row r="159" spans="1:6">
      <c r="A159" s="689"/>
      <c r="B159" s="730" t="s">
        <v>1069</v>
      </c>
      <c r="C159" s="586" t="s">
        <v>93</v>
      </c>
      <c r="D159" s="215">
        <v>2</v>
      </c>
      <c r="E159" s="215"/>
      <c r="F159" s="215"/>
    </row>
    <row r="160" spans="1:6">
      <c r="A160" s="689">
        <v>17</v>
      </c>
      <c r="B160" s="736" t="s">
        <v>754</v>
      </c>
      <c r="C160" s="586" t="s">
        <v>93</v>
      </c>
      <c r="D160" s="215">
        <f>D161+D162+D163+D164+D165+D166+D167+D168</f>
        <v>169</v>
      </c>
      <c r="E160" s="215"/>
      <c r="F160" s="215"/>
    </row>
    <row r="161" spans="1:6">
      <c r="A161" s="689"/>
      <c r="B161" s="732" t="s">
        <v>1070</v>
      </c>
      <c r="C161" s="586" t="s">
        <v>93</v>
      </c>
      <c r="D161" s="215">
        <v>22</v>
      </c>
      <c r="E161" s="215"/>
      <c r="F161" s="215"/>
    </row>
    <row r="162" spans="1:6">
      <c r="A162" s="689"/>
      <c r="B162" s="732" t="s">
        <v>1071</v>
      </c>
      <c r="C162" s="586" t="s">
        <v>93</v>
      </c>
      <c r="D162" s="215">
        <v>10</v>
      </c>
      <c r="E162" s="215"/>
      <c r="F162" s="215"/>
    </row>
    <row r="163" spans="1:6">
      <c r="A163" s="689"/>
      <c r="B163" s="732" t="s">
        <v>1072</v>
      </c>
      <c r="C163" s="586" t="s">
        <v>93</v>
      </c>
      <c r="D163" s="215">
        <v>50</v>
      </c>
      <c r="E163" s="215"/>
      <c r="F163" s="215"/>
    </row>
    <row r="164" spans="1:6">
      <c r="A164" s="689"/>
      <c r="B164" s="732" t="s">
        <v>1073</v>
      </c>
      <c r="C164" s="586" t="s">
        <v>93</v>
      </c>
      <c r="D164" s="215">
        <v>52</v>
      </c>
      <c r="E164" s="215"/>
      <c r="F164" s="215"/>
    </row>
    <row r="165" spans="1:6">
      <c r="A165" s="689"/>
      <c r="B165" s="738" t="s">
        <v>1074</v>
      </c>
      <c r="C165" s="586" t="s">
        <v>93</v>
      </c>
      <c r="D165" s="215">
        <v>23</v>
      </c>
      <c r="E165" s="215"/>
      <c r="F165" s="215"/>
    </row>
    <row r="166" spans="1:6">
      <c r="A166" s="689"/>
      <c r="B166" s="732" t="s">
        <v>760</v>
      </c>
      <c r="C166" s="586" t="s">
        <v>93</v>
      </c>
      <c r="D166" s="215">
        <v>6</v>
      </c>
      <c r="E166" s="215"/>
      <c r="F166" s="215"/>
    </row>
    <row r="167" spans="1:6">
      <c r="A167" s="689"/>
      <c r="B167" s="732" t="s">
        <v>1075</v>
      </c>
      <c r="C167" s="586" t="s">
        <v>93</v>
      </c>
      <c r="D167" s="215">
        <v>5</v>
      </c>
      <c r="E167" s="215"/>
      <c r="F167" s="215"/>
    </row>
    <row r="168" spans="1:6">
      <c r="A168" s="689"/>
      <c r="B168" s="732" t="s">
        <v>1076</v>
      </c>
      <c r="C168" s="586" t="s">
        <v>93</v>
      </c>
      <c r="D168" s="215">
        <v>1</v>
      </c>
      <c r="E168" s="215"/>
      <c r="F168" s="215"/>
    </row>
    <row r="169" spans="1:6">
      <c r="A169" s="689">
        <v>18</v>
      </c>
      <c r="B169" s="735" t="s">
        <v>1077</v>
      </c>
      <c r="C169" s="586" t="s">
        <v>1051</v>
      </c>
      <c r="D169" s="215">
        <v>2</v>
      </c>
      <c r="E169" s="215"/>
      <c r="F169" s="215"/>
    </row>
    <row r="170" spans="1:6" ht="18">
      <c r="A170" s="739"/>
      <c r="B170" s="830" t="s">
        <v>1078</v>
      </c>
      <c r="C170" s="831"/>
      <c r="D170" s="831"/>
      <c r="E170" s="832"/>
      <c r="F170" s="656"/>
    </row>
    <row r="171" spans="1:6" ht="18">
      <c r="A171" s="739"/>
      <c r="B171" s="830" t="s">
        <v>1079</v>
      </c>
      <c r="C171" s="831"/>
      <c r="D171" s="831"/>
      <c r="E171" s="832"/>
      <c r="F171" s="656"/>
    </row>
    <row r="172" spans="1:6" ht="18">
      <c r="A172" s="739" t="s">
        <v>1080</v>
      </c>
      <c r="B172" s="830" t="s">
        <v>1081</v>
      </c>
      <c r="C172" s="831"/>
      <c r="D172" s="831"/>
      <c r="E172" s="832"/>
      <c r="F172" s="656"/>
    </row>
    <row r="173" spans="1:6" ht="30">
      <c r="A173" s="740">
        <v>1</v>
      </c>
      <c r="B173" s="727" t="s">
        <v>1082</v>
      </c>
      <c r="C173" s="642" t="s">
        <v>1051</v>
      </c>
      <c r="D173" s="643">
        <v>1</v>
      </c>
      <c r="E173" s="643"/>
      <c r="F173" s="643"/>
    </row>
    <row r="174" spans="1:6" ht="15.75">
      <c r="A174" s="696">
        <v>2</v>
      </c>
      <c r="B174" s="741" t="s">
        <v>1083</v>
      </c>
      <c r="C174" s="645" t="s">
        <v>33</v>
      </c>
      <c r="D174" s="165">
        <v>43</v>
      </c>
      <c r="E174" s="165"/>
      <c r="F174" s="165"/>
    </row>
    <row r="175" spans="1:6" ht="30">
      <c r="A175" s="696">
        <v>3</v>
      </c>
      <c r="B175" s="737" t="s">
        <v>1084</v>
      </c>
      <c r="C175" s="586" t="s">
        <v>1051</v>
      </c>
      <c r="D175" s="215">
        <v>1</v>
      </c>
      <c r="E175" s="215"/>
      <c r="F175" s="215"/>
    </row>
    <row r="176" spans="1:6" ht="15.75">
      <c r="A176" s="696">
        <v>4</v>
      </c>
      <c r="B176" s="741" t="s">
        <v>1083</v>
      </c>
      <c r="C176" s="645" t="s">
        <v>33</v>
      </c>
      <c r="D176" s="165">
        <v>15.9</v>
      </c>
      <c r="E176" s="165"/>
      <c r="F176" s="165"/>
    </row>
    <row r="177" spans="1:6" ht="15.75">
      <c r="A177" s="696">
        <v>5</v>
      </c>
      <c r="B177" s="742" t="s">
        <v>1085</v>
      </c>
      <c r="C177" s="645" t="s">
        <v>1051</v>
      </c>
      <c r="D177" s="165">
        <v>25</v>
      </c>
      <c r="E177" s="165"/>
      <c r="F177" s="165"/>
    </row>
    <row r="178" spans="1:6">
      <c r="A178" s="696">
        <v>6</v>
      </c>
      <c r="B178" s="735" t="s">
        <v>1086</v>
      </c>
      <c r="C178" s="586" t="s">
        <v>93</v>
      </c>
      <c r="D178" s="215">
        <v>2</v>
      </c>
      <c r="E178" s="215"/>
      <c r="F178" s="215"/>
    </row>
    <row r="179" spans="1:6">
      <c r="A179" s="696">
        <v>7</v>
      </c>
      <c r="B179" s="735" t="s">
        <v>1087</v>
      </c>
      <c r="C179" s="586" t="s">
        <v>93</v>
      </c>
      <c r="D179" s="215">
        <v>2</v>
      </c>
      <c r="E179" s="215"/>
      <c r="F179" s="215"/>
    </row>
    <row r="180" spans="1:6" ht="18">
      <c r="A180" s="739"/>
      <c r="B180" s="830" t="s">
        <v>1088</v>
      </c>
      <c r="C180" s="831"/>
      <c r="D180" s="831"/>
      <c r="E180" s="832"/>
      <c r="F180" s="656"/>
    </row>
    <row r="181" spans="1:6" ht="18">
      <c r="A181" s="739"/>
      <c r="B181" s="830" t="s">
        <v>1089</v>
      </c>
      <c r="C181" s="831"/>
      <c r="D181" s="831"/>
      <c r="E181" s="832"/>
      <c r="F181" s="656"/>
    </row>
    <row r="182" spans="1:6" ht="18">
      <c r="A182" s="739"/>
      <c r="B182" s="830" t="s">
        <v>1090</v>
      </c>
      <c r="C182" s="831"/>
      <c r="D182" s="831"/>
      <c r="E182" s="832"/>
      <c r="F182" s="743"/>
    </row>
    <row r="183" spans="1:6">
      <c r="A183" s="740">
        <v>1</v>
      </c>
      <c r="B183" s="744" t="s">
        <v>1091</v>
      </c>
      <c r="C183" s="642" t="s">
        <v>92</v>
      </c>
      <c r="D183" s="643">
        <f>D184+D185+D186+D187+D188+D189+D190</f>
        <v>1156</v>
      </c>
      <c r="E183" s="643"/>
      <c r="F183" s="643"/>
    </row>
    <row r="184" spans="1:6">
      <c r="A184" s="696"/>
      <c r="B184" s="745" t="s">
        <v>1092</v>
      </c>
      <c r="C184" s="642" t="s">
        <v>92</v>
      </c>
      <c r="D184" s="215">
        <v>28</v>
      </c>
      <c r="E184" s="215"/>
      <c r="F184" s="215"/>
    </row>
    <row r="185" spans="1:6">
      <c r="A185" s="696"/>
      <c r="B185" s="745" t="s">
        <v>1093</v>
      </c>
      <c r="C185" s="642" t="s">
        <v>92</v>
      </c>
      <c r="D185" s="215">
        <v>336</v>
      </c>
      <c r="E185" s="215"/>
      <c r="F185" s="215"/>
    </row>
    <row r="186" spans="1:6">
      <c r="A186" s="696"/>
      <c r="B186" s="745" t="s">
        <v>1094</v>
      </c>
      <c r="C186" s="642" t="s">
        <v>92</v>
      </c>
      <c r="D186" s="215">
        <v>224</v>
      </c>
      <c r="E186" s="215"/>
      <c r="F186" s="215"/>
    </row>
    <row r="187" spans="1:6">
      <c r="A187" s="696"/>
      <c r="B187" s="745" t="s">
        <v>1095</v>
      </c>
      <c r="C187" s="642" t="s">
        <v>92</v>
      </c>
      <c r="D187" s="215">
        <v>148</v>
      </c>
      <c r="E187" s="215"/>
      <c r="F187" s="215"/>
    </row>
    <row r="188" spans="1:6">
      <c r="A188" s="696"/>
      <c r="B188" s="745" t="s">
        <v>1096</v>
      </c>
      <c r="C188" s="642" t="s">
        <v>92</v>
      </c>
      <c r="D188" s="215">
        <v>136</v>
      </c>
      <c r="E188" s="215"/>
      <c r="F188" s="215"/>
    </row>
    <row r="189" spans="1:6">
      <c r="A189" s="696"/>
      <c r="B189" s="745" t="s">
        <v>1097</v>
      </c>
      <c r="C189" s="642" t="s">
        <v>92</v>
      </c>
      <c r="D189" s="215">
        <v>124</v>
      </c>
      <c r="E189" s="215"/>
      <c r="F189" s="215"/>
    </row>
    <row r="190" spans="1:6">
      <c r="A190" s="696"/>
      <c r="B190" s="745" t="s">
        <v>1098</v>
      </c>
      <c r="C190" s="642" t="s">
        <v>92</v>
      </c>
      <c r="D190" s="215">
        <v>160</v>
      </c>
      <c r="E190" s="215"/>
      <c r="F190" s="215"/>
    </row>
    <row r="191" spans="1:6">
      <c r="A191" s="696">
        <v>2</v>
      </c>
      <c r="B191" s="735" t="s">
        <v>1099</v>
      </c>
      <c r="C191" s="586" t="s">
        <v>93</v>
      </c>
      <c r="D191" s="215">
        <f>D192+D193+D194+D195+D196+D197+D198+D199+D201+D202+D203+D204+D205</f>
        <v>374</v>
      </c>
      <c r="E191" s="215"/>
      <c r="F191" s="215"/>
    </row>
    <row r="192" spans="1:6">
      <c r="A192" s="696"/>
      <c r="B192" s="730" t="s">
        <v>1100</v>
      </c>
      <c r="C192" s="586" t="s">
        <v>93</v>
      </c>
      <c r="D192" s="215">
        <v>8</v>
      </c>
      <c r="E192" s="215"/>
      <c r="F192" s="215"/>
    </row>
    <row r="193" spans="1:6">
      <c r="A193" s="696"/>
      <c r="B193" s="730" t="s">
        <v>1025</v>
      </c>
      <c r="C193" s="586" t="s">
        <v>93</v>
      </c>
      <c r="D193" s="215">
        <v>32</v>
      </c>
      <c r="E193" s="215"/>
      <c r="F193" s="215"/>
    </row>
    <row r="194" spans="1:6">
      <c r="A194" s="696"/>
      <c r="B194" s="730" t="s">
        <v>1101</v>
      </c>
      <c r="C194" s="586" t="s">
        <v>93</v>
      </c>
      <c r="D194" s="215">
        <v>26</v>
      </c>
      <c r="E194" s="215"/>
      <c r="F194" s="215"/>
    </row>
    <row r="195" spans="1:6">
      <c r="A195" s="696"/>
      <c r="B195" s="730" t="s">
        <v>1102</v>
      </c>
      <c r="C195" s="586" t="s">
        <v>93</v>
      </c>
      <c r="D195" s="215">
        <v>38</v>
      </c>
      <c r="E195" s="215"/>
      <c r="F195" s="215"/>
    </row>
    <row r="196" spans="1:6">
      <c r="A196" s="696"/>
      <c r="B196" s="730" t="s">
        <v>1103</v>
      </c>
      <c r="C196" s="586" t="s">
        <v>93</v>
      </c>
      <c r="D196" s="215">
        <v>30</v>
      </c>
      <c r="E196" s="215"/>
      <c r="F196" s="215"/>
    </row>
    <row r="197" spans="1:6">
      <c r="A197" s="696"/>
      <c r="B197" s="730" t="s">
        <v>1104</v>
      </c>
      <c r="C197" s="586" t="s">
        <v>93</v>
      </c>
      <c r="D197" s="215">
        <v>6</v>
      </c>
      <c r="E197" s="215"/>
      <c r="F197" s="215"/>
    </row>
    <row r="198" spans="1:6">
      <c r="A198" s="696"/>
      <c r="B198" s="730" t="s">
        <v>1105</v>
      </c>
      <c r="C198" s="586" t="s">
        <v>93</v>
      </c>
      <c r="D198" s="215">
        <v>8</v>
      </c>
      <c r="E198" s="215"/>
      <c r="F198" s="215"/>
    </row>
    <row r="199" spans="1:6">
      <c r="A199" s="696"/>
      <c r="B199" s="730" t="s">
        <v>1106</v>
      </c>
      <c r="C199" s="586" t="s">
        <v>93</v>
      </c>
      <c r="D199" s="215">
        <v>4</v>
      </c>
      <c r="E199" s="215"/>
      <c r="F199" s="215"/>
    </row>
    <row r="200" spans="1:6">
      <c r="A200" s="696"/>
      <c r="B200" s="730" t="s">
        <v>1027</v>
      </c>
      <c r="C200" s="586" t="s">
        <v>93</v>
      </c>
      <c r="D200" s="215">
        <v>8</v>
      </c>
      <c r="E200" s="215"/>
      <c r="F200" s="215"/>
    </row>
    <row r="201" spans="1:6">
      <c r="A201" s="696"/>
      <c r="B201" s="730" t="s">
        <v>1107</v>
      </c>
      <c r="C201" s="586" t="s">
        <v>93</v>
      </c>
      <c r="D201" s="215">
        <v>8</v>
      </c>
      <c r="E201" s="215"/>
      <c r="F201" s="215"/>
    </row>
    <row r="202" spans="1:6">
      <c r="A202" s="696"/>
      <c r="B202" s="730" t="s">
        <v>1108</v>
      </c>
      <c r="C202" s="586" t="s">
        <v>93</v>
      </c>
      <c r="D202" s="215">
        <v>6</v>
      </c>
      <c r="E202" s="215"/>
      <c r="F202" s="215"/>
    </row>
    <row r="203" spans="1:6">
      <c r="A203" s="696"/>
      <c r="B203" s="730" t="s">
        <v>1109</v>
      </c>
      <c r="C203" s="586" t="s">
        <v>93</v>
      </c>
      <c r="D203" s="215">
        <v>8</v>
      </c>
      <c r="E203" s="215"/>
      <c r="F203" s="215"/>
    </row>
    <row r="204" spans="1:6">
      <c r="A204" s="696"/>
      <c r="B204" s="730" t="s">
        <v>1110</v>
      </c>
      <c r="C204" s="586" t="s">
        <v>93</v>
      </c>
      <c r="D204" s="215">
        <v>58</v>
      </c>
      <c r="E204" s="215"/>
      <c r="F204" s="215"/>
    </row>
    <row r="205" spans="1:6">
      <c r="A205" s="696"/>
      <c r="B205" s="730" t="s">
        <v>1111</v>
      </c>
      <c r="C205" s="586" t="s">
        <v>93</v>
      </c>
      <c r="D205" s="215">
        <v>142</v>
      </c>
      <c r="E205" s="215"/>
      <c r="F205" s="215"/>
    </row>
    <row r="206" spans="1:6">
      <c r="A206" s="696">
        <v>3</v>
      </c>
      <c r="B206" s="735" t="s">
        <v>777</v>
      </c>
      <c r="C206" s="586" t="s">
        <v>93</v>
      </c>
      <c r="D206" s="215">
        <f>D207+D208+D209+D210+D211+D212+D213+D214+D215+D216+D217+D218+D219+D220+D221+D222+D223+D224+D225+D226</f>
        <v>578</v>
      </c>
      <c r="E206" s="215"/>
      <c r="F206" s="215"/>
    </row>
    <row r="207" spans="1:6">
      <c r="A207" s="696"/>
      <c r="B207" s="730" t="s">
        <v>1034</v>
      </c>
      <c r="C207" s="586" t="s">
        <v>93</v>
      </c>
      <c r="D207" s="215">
        <v>20</v>
      </c>
      <c r="E207" s="215"/>
      <c r="F207" s="215"/>
    </row>
    <row r="208" spans="1:6">
      <c r="A208" s="696"/>
      <c r="B208" s="730" t="s">
        <v>1112</v>
      </c>
      <c r="C208" s="586" t="s">
        <v>93</v>
      </c>
      <c r="D208" s="215">
        <v>90</v>
      </c>
      <c r="E208" s="215"/>
      <c r="F208" s="215"/>
    </row>
    <row r="209" spans="1:6">
      <c r="A209" s="696"/>
      <c r="B209" s="730" t="s">
        <v>1033</v>
      </c>
      <c r="C209" s="586" t="s">
        <v>93</v>
      </c>
      <c r="D209" s="215">
        <v>250</v>
      </c>
      <c r="E209" s="215"/>
      <c r="F209" s="215"/>
    </row>
    <row r="210" spans="1:6">
      <c r="A210" s="696"/>
      <c r="B210" s="730" t="s">
        <v>1113</v>
      </c>
      <c r="C210" s="586" t="s">
        <v>93</v>
      </c>
      <c r="D210" s="215">
        <v>10</v>
      </c>
      <c r="E210" s="215"/>
      <c r="F210" s="215"/>
    </row>
    <row r="211" spans="1:6">
      <c r="A211" s="696"/>
      <c r="B211" s="730" t="s">
        <v>1114</v>
      </c>
      <c r="C211" s="586" t="s">
        <v>93</v>
      </c>
      <c r="D211" s="215">
        <v>10</v>
      </c>
      <c r="E211" s="215"/>
      <c r="F211" s="215"/>
    </row>
    <row r="212" spans="1:6">
      <c r="A212" s="696"/>
      <c r="B212" s="730" t="s">
        <v>1115</v>
      </c>
      <c r="C212" s="586" t="s">
        <v>93</v>
      </c>
      <c r="D212" s="215">
        <v>12</v>
      </c>
      <c r="E212" s="215"/>
      <c r="F212" s="215"/>
    </row>
    <row r="213" spans="1:6">
      <c r="A213" s="696"/>
      <c r="B213" s="730" t="s">
        <v>1116</v>
      </c>
      <c r="C213" s="586" t="s">
        <v>93</v>
      </c>
      <c r="D213" s="215">
        <v>12</v>
      </c>
      <c r="E213" s="215"/>
      <c r="F213" s="215"/>
    </row>
    <row r="214" spans="1:6">
      <c r="A214" s="696"/>
      <c r="B214" s="730" t="s">
        <v>1117</v>
      </c>
      <c r="C214" s="586" t="s">
        <v>93</v>
      </c>
      <c r="D214" s="215">
        <v>4</v>
      </c>
      <c r="E214" s="215"/>
      <c r="F214" s="215"/>
    </row>
    <row r="215" spans="1:6">
      <c r="A215" s="696"/>
      <c r="B215" s="730" t="s">
        <v>1045</v>
      </c>
      <c r="C215" s="586" t="s">
        <v>93</v>
      </c>
      <c r="D215" s="215">
        <v>12</v>
      </c>
      <c r="E215" s="215"/>
      <c r="F215" s="215"/>
    </row>
    <row r="216" spans="1:6">
      <c r="A216" s="696"/>
      <c r="B216" s="730" t="s">
        <v>1118</v>
      </c>
      <c r="C216" s="586" t="s">
        <v>93</v>
      </c>
      <c r="D216" s="215">
        <v>6</v>
      </c>
      <c r="E216" s="215"/>
      <c r="F216" s="215"/>
    </row>
    <row r="217" spans="1:6">
      <c r="A217" s="696"/>
      <c r="B217" s="730" t="s">
        <v>1119</v>
      </c>
      <c r="C217" s="586" t="s">
        <v>93</v>
      </c>
      <c r="D217" s="215">
        <v>6</v>
      </c>
      <c r="E217" s="215"/>
      <c r="F217" s="215"/>
    </row>
    <row r="218" spans="1:6">
      <c r="A218" s="696"/>
      <c r="B218" s="730" t="s">
        <v>1120</v>
      </c>
      <c r="C218" s="586" t="s">
        <v>93</v>
      </c>
      <c r="D218" s="215">
        <v>14</v>
      </c>
      <c r="E218" s="215"/>
      <c r="F218" s="215"/>
    </row>
    <row r="219" spans="1:6">
      <c r="A219" s="696"/>
      <c r="B219" s="730" t="s">
        <v>1121</v>
      </c>
      <c r="C219" s="586" t="s">
        <v>93</v>
      </c>
      <c r="D219" s="215">
        <v>8</v>
      </c>
      <c r="E219" s="215"/>
      <c r="F219" s="215"/>
    </row>
    <row r="220" spans="1:6">
      <c r="A220" s="696"/>
      <c r="B220" s="730" t="s">
        <v>1122</v>
      </c>
      <c r="C220" s="586" t="s">
        <v>93</v>
      </c>
      <c r="D220" s="215">
        <v>20</v>
      </c>
      <c r="E220" s="215"/>
      <c r="F220" s="215"/>
    </row>
    <row r="221" spans="1:6">
      <c r="A221" s="696"/>
      <c r="B221" s="730" t="s">
        <v>1043</v>
      </c>
      <c r="C221" s="586" t="s">
        <v>93</v>
      </c>
      <c r="D221" s="215">
        <v>24</v>
      </c>
      <c r="E221" s="215"/>
      <c r="F221" s="215"/>
    </row>
    <row r="222" spans="1:6">
      <c r="A222" s="696"/>
      <c r="B222" s="730" t="s">
        <v>1039</v>
      </c>
      <c r="C222" s="586" t="s">
        <v>93</v>
      </c>
      <c r="D222" s="215">
        <v>6</v>
      </c>
      <c r="E222" s="215"/>
      <c r="F222" s="215"/>
    </row>
    <row r="223" spans="1:6">
      <c r="A223" s="696"/>
      <c r="B223" s="730" t="s">
        <v>1040</v>
      </c>
      <c r="C223" s="586" t="s">
        <v>93</v>
      </c>
      <c r="D223" s="215">
        <v>12</v>
      </c>
      <c r="E223" s="215"/>
      <c r="F223" s="215"/>
    </row>
    <row r="224" spans="1:6">
      <c r="A224" s="696"/>
      <c r="B224" s="730" t="s">
        <v>1041</v>
      </c>
      <c r="C224" s="586" t="s">
        <v>93</v>
      </c>
      <c r="D224" s="215">
        <v>12</v>
      </c>
      <c r="E224" s="215"/>
      <c r="F224" s="215"/>
    </row>
    <row r="225" spans="1:6">
      <c r="A225" s="696"/>
      <c r="B225" s="730" t="s">
        <v>1123</v>
      </c>
      <c r="C225" s="586" t="s">
        <v>93</v>
      </c>
      <c r="D225" s="215">
        <v>10</v>
      </c>
      <c r="E225" s="215"/>
      <c r="F225" s="215"/>
    </row>
    <row r="226" spans="1:6">
      <c r="A226" s="696"/>
      <c r="B226" s="730" t="s">
        <v>1124</v>
      </c>
      <c r="C226" s="586" t="s">
        <v>93</v>
      </c>
      <c r="D226" s="215">
        <v>40</v>
      </c>
      <c r="E226" s="215"/>
      <c r="F226" s="215"/>
    </row>
    <row r="227" spans="1:6">
      <c r="A227" s="696">
        <v>4</v>
      </c>
      <c r="B227" s="735" t="s">
        <v>1125</v>
      </c>
      <c r="C227" s="586" t="s">
        <v>92</v>
      </c>
      <c r="D227" s="215">
        <v>124</v>
      </c>
      <c r="E227" s="215"/>
      <c r="F227" s="215"/>
    </row>
    <row r="228" spans="1:6">
      <c r="A228" s="696">
        <v>5</v>
      </c>
      <c r="B228" s="735" t="s">
        <v>1126</v>
      </c>
      <c r="C228" s="586" t="s">
        <v>92</v>
      </c>
      <c r="D228" s="215">
        <v>136</v>
      </c>
      <c r="E228" s="215"/>
      <c r="F228" s="215"/>
    </row>
    <row r="229" spans="1:6">
      <c r="A229" s="696">
        <v>6</v>
      </c>
      <c r="B229" s="735" t="s">
        <v>1127</v>
      </c>
      <c r="C229" s="586" t="s">
        <v>92</v>
      </c>
      <c r="D229" s="215">
        <v>148</v>
      </c>
      <c r="E229" s="215"/>
      <c r="F229" s="215"/>
    </row>
    <row r="230" spans="1:6">
      <c r="A230" s="696">
        <v>7</v>
      </c>
      <c r="B230" s="735" t="s">
        <v>1128</v>
      </c>
      <c r="C230" s="586" t="s">
        <v>92</v>
      </c>
      <c r="D230" s="215">
        <v>636</v>
      </c>
      <c r="E230" s="215"/>
      <c r="F230" s="215"/>
    </row>
    <row r="231" spans="1:6">
      <c r="A231" s="696">
        <v>8</v>
      </c>
      <c r="B231" s="735" t="s">
        <v>1129</v>
      </c>
      <c r="C231" s="586" t="s">
        <v>92</v>
      </c>
      <c r="D231" s="215">
        <v>336</v>
      </c>
      <c r="E231" s="215"/>
      <c r="F231" s="215"/>
    </row>
    <row r="232" spans="1:6">
      <c r="A232" s="696">
        <v>9</v>
      </c>
      <c r="B232" s="735" t="s">
        <v>1130</v>
      </c>
      <c r="C232" s="586" t="s">
        <v>92</v>
      </c>
      <c r="D232" s="215">
        <v>28</v>
      </c>
      <c r="E232" s="215"/>
      <c r="F232" s="215"/>
    </row>
    <row r="233" spans="1:6">
      <c r="A233" s="696">
        <v>10</v>
      </c>
      <c r="B233" s="735" t="s">
        <v>1131</v>
      </c>
      <c r="C233" s="586" t="s">
        <v>92</v>
      </c>
      <c r="D233" s="215">
        <v>160</v>
      </c>
      <c r="E233" s="215"/>
      <c r="F233" s="215"/>
    </row>
    <row r="234" spans="1:6">
      <c r="A234" s="696">
        <v>11</v>
      </c>
      <c r="B234" s="735" t="s">
        <v>1132</v>
      </c>
      <c r="C234" s="586" t="s">
        <v>93</v>
      </c>
      <c r="D234" s="215">
        <v>6</v>
      </c>
      <c r="E234" s="215"/>
      <c r="F234" s="215"/>
    </row>
    <row r="235" spans="1:6">
      <c r="A235" s="696"/>
      <c r="B235" s="730" t="s">
        <v>1133</v>
      </c>
      <c r="C235" s="586" t="s">
        <v>92</v>
      </c>
      <c r="D235" s="215">
        <v>2</v>
      </c>
      <c r="E235" s="215"/>
      <c r="F235" s="215"/>
    </row>
    <row r="236" spans="1:6">
      <c r="A236" s="696"/>
      <c r="B236" s="730" t="s">
        <v>1134</v>
      </c>
      <c r="C236" s="586" t="s">
        <v>92</v>
      </c>
      <c r="D236" s="215">
        <v>2</v>
      </c>
      <c r="E236" s="215"/>
      <c r="F236" s="215"/>
    </row>
    <row r="237" spans="1:6">
      <c r="A237" s="696"/>
      <c r="B237" s="730" t="s">
        <v>1135</v>
      </c>
      <c r="C237" s="586" t="s">
        <v>92</v>
      </c>
      <c r="D237" s="215">
        <v>1</v>
      </c>
      <c r="E237" s="215"/>
      <c r="F237" s="215"/>
    </row>
    <row r="238" spans="1:6">
      <c r="A238" s="696"/>
      <c r="B238" s="730" t="s">
        <v>1136</v>
      </c>
      <c r="C238" s="586" t="s">
        <v>92</v>
      </c>
      <c r="D238" s="215">
        <v>1</v>
      </c>
      <c r="E238" s="215"/>
      <c r="F238" s="215"/>
    </row>
    <row r="239" spans="1:6">
      <c r="A239" s="696">
        <v>12</v>
      </c>
      <c r="B239" s="737" t="s">
        <v>1137</v>
      </c>
      <c r="C239" s="586" t="s">
        <v>1051</v>
      </c>
      <c r="D239" s="215">
        <v>71</v>
      </c>
      <c r="E239" s="215"/>
      <c r="F239" s="215"/>
    </row>
    <row r="240" spans="1:6" ht="30">
      <c r="A240" s="696">
        <v>13</v>
      </c>
      <c r="B240" s="737" t="s">
        <v>1138</v>
      </c>
      <c r="C240" s="586" t="s">
        <v>92</v>
      </c>
      <c r="D240" s="215">
        <f>D241+D242</f>
        <v>572</v>
      </c>
      <c r="E240" s="215"/>
      <c r="F240" s="215"/>
    </row>
    <row r="241" spans="1:6">
      <c r="A241" s="696"/>
      <c r="B241" s="745" t="s">
        <v>1139</v>
      </c>
      <c r="C241" s="586" t="s">
        <v>92</v>
      </c>
      <c r="D241" s="215">
        <v>140</v>
      </c>
      <c r="E241" s="215"/>
      <c r="F241" s="215"/>
    </row>
    <row r="242" spans="1:6">
      <c r="A242" s="696"/>
      <c r="B242" s="745" t="s">
        <v>1140</v>
      </c>
      <c r="C242" s="586" t="s">
        <v>92</v>
      </c>
      <c r="D242" s="215">
        <v>432</v>
      </c>
      <c r="E242" s="215"/>
      <c r="F242" s="215"/>
    </row>
    <row r="243" spans="1:6" ht="30">
      <c r="A243" s="696">
        <v>14</v>
      </c>
      <c r="B243" s="737" t="s">
        <v>1141</v>
      </c>
      <c r="C243" s="586" t="s">
        <v>1142</v>
      </c>
      <c r="D243" s="215">
        <v>1</v>
      </c>
      <c r="E243" s="215"/>
      <c r="F243" s="215"/>
    </row>
    <row r="244" spans="1:6" ht="18">
      <c r="A244" s="739"/>
      <c r="B244" s="830" t="s">
        <v>81</v>
      </c>
      <c r="C244" s="831"/>
      <c r="D244" s="831"/>
      <c r="E244" s="832"/>
      <c r="F244" s="656"/>
    </row>
    <row r="245" spans="1:6" ht="18">
      <c r="A245" s="739"/>
      <c r="B245" s="830" t="s">
        <v>1143</v>
      </c>
      <c r="C245" s="831"/>
      <c r="D245" s="831"/>
      <c r="E245" s="832"/>
      <c r="F245" s="656"/>
    </row>
    <row r="246" spans="1:6" ht="18">
      <c r="A246" s="739"/>
      <c r="B246" s="830" t="s">
        <v>1144</v>
      </c>
      <c r="C246" s="831"/>
      <c r="D246" s="831"/>
      <c r="E246" s="832"/>
      <c r="F246" s="743"/>
    </row>
    <row r="247" spans="1:6">
      <c r="A247" s="692"/>
      <c r="B247" s="850" t="s">
        <v>1145</v>
      </c>
      <c r="C247" s="851"/>
      <c r="D247" s="851"/>
      <c r="E247" s="852"/>
      <c r="F247" s="695"/>
    </row>
    <row r="248" spans="1:6">
      <c r="A248" s="696">
        <v>1</v>
      </c>
      <c r="B248" s="746" t="s">
        <v>1146</v>
      </c>
      <c r="C248" s="665" t="s">
        <v>1051</v>
      </c>
      <c r="D248" s="215">
        <v>1</v>
      </c>
      <c r="E248" s="215"/>
      <c r="F248" s="215"/>
    </row>
    <row r="249" spans="1:6">
      <c r="A249" s="696">
        <v>2</v>
      </c>
      <c r="B249" s="747" t="s">
        <v>1147</v>
      </c>
      <c r="C249" s="586" t="s">
        <v>93</v>
      </c>
      <c r="D249" s="215">
        <v>5</v>
      </c>
      <c r="E249" s="215"/>
      <c r="F249" s="215"/>
    </row>
    <row r="250" spans="1:6">
      <c r="A250" s="696">
        <v>3</v>
      </c>
      <c r="B250" s="747" t="s">
        <v>1148</v>
      </c>
      <c r="C250" s="586" t="s">
        <v>93</v>
      </c>
      <c r="D250" s="215">
        <v>1</v>
      </c>
      <c r="E250" s="215"/>
      <c r="F250" s="215"/>
    </row>
    <row r="251" spans="1:6">
      <c r="A251" s="696">
        <v>4</v>
      </c>
      <c r="B251" s="735" t="s">
        <v>1149</v>
      </c>
      <c r="C251" s="586" t="s">
        <v>1051</v>
      </c>
      <c r="D251" s="215">
        <v>1</v>
      </c>
      <c r="E251" s="215"/>
      <c r="F251" s="215"/>
    </row>
    <row r="252" spans="1:6">
      <c r="A252" s="696">
        <v>5</v>
      </c>
      <c r="B252" s="735" t="s">
        <v>830</v>
      </c>
      <c r="C252" s="586" t="s">
        <v>93</v>
      </c>
      <c r="D252" s="215">
        <v>8</v>
      </c>
      <c r="E252" s="215"/>
      <c r="F252" s="215"/>
    </row>
    <row r="253" spans="1:6">
      <c r="A253" s="696">
        <v>6</v>
      </c>
      <c r="B253" s="735" t="s">
        <v>1150</v>
      </c>
      <c r="C253" s="586" t="s">
        <v>93</v>
      </c>
      <c r="D253" s="215">
        <v>2</v>
      </c>
      <c r="E253" s="215"/>
      <c r="F253" s="215"/>
    </row>
    <row r="254" spans="1:6">
      <c r="A254" s="696">
        <v>7</v>
      </c>
      <c r="B254" s="735" t="s">
        <v>832</v>
      </c>
      <c r="C254" s="586" t="s">
        <v>93</v>
      </c>
      <c r="D254" s="215">
        <v>2</v>
      </c>
      <c r="E254" s="215"/>
      <c r="F254" s="215"/>
    </row>
    <row r="255" spans="1:6">
      <c r="A255" s="696">
        <v>8</v>
      </c>
      <c r="B255" s="735" t="s">
        <v>1151</v>
      </c>
      <c r="C255" s="586" t="s">
        <v>92</v>
      </c>
      <c r="D255" s="215">
        <v>3</v>
      </c>
      <c r="E255" s="215"/>
      <c r="F255" s="215"/>
    </row>
    <row r="256" spans="1:6">
      <c r="A256" s="696">
        <v>9</v>
      </c>
      <c r="B256" s="748" t="s">
        <v>1152</v>
      </c>
      <c r="C256" s="586" t="s">
        <v>93</v>
      </c>
      <c r="D256" s="215">
        <v>12</v>
      </c>
      <c r="E256" s="215"/>
      <c r="F256" s="215"/>
    </row>
    <row r="257" spans="1:6" ht="18">
      <c r="A257" s="696"/>
      <c r="B257" s="728" t="s">
        <v>1153</v>
      </c>
      <c r="C257" s="586" t="s">
        <v>93</v>
      </c>
      <c r="D257" s="165">
        <v>6</v>
      </c>
      <c r="E257" s="165"/>
      <c r="F257" s="165"/>
    </row>
    <row r="258" spans="1:6" ht="18">
      <c r="A258" s="696"/>
      <c r="B258" s="728" t="s">
        <v>1154</v>
      </c>
      <c r="C258" s="586" t="s">
        <v>93</v>
      </c>
      <c r="D258" s="165">
        <v>2</v>
      </c>
      <c r="E258" s="165"/>
      <c r="F258" s="165"/>
    </row>
    <row r="259" spans="1:6" ht="18">
      <c r="A259" s="696"/>
      <c r="B259" s="728" t="s">
        <v>1155</v>
      </c>
      <c r="C259" s="586" t="s">
        <v>93</v>
      </c>
      <c r="D259" s="165">
        <v>4</v>
      </c>
      <c r="E259" s="165"/>
      <c r="F259" s="165"/>
    </row>
    <row r="260" spans="1:6" ht="18">
      <c r="A260" s="696"/>
      <c r="B260" s="728" t="s">
        <v>1156</v>
      </c>
      <c r="C260" s="586" t="s">
        <v>93</v>
      </c>
      <c r="D260" s="165">
        <v>4</v>
      </c>
      <c r="E260" s="165"/>
      <c r="F260" s="165"/>
    </row>
    <row r="261" spans="1:6" ht="18">
      <c r="A261" s="696">
        <v>10</v>
      </c>
      <c r="B261" s="731" t="s">
        <v>1157</v>
      </c>
      <c r="C261" s="586" t="s">
        <v>93</v>
      </c>
      <c r="D261" s="215">
        <f>D262+D263+D264+D265+D266+D267</f>
        <v>41</v>
      </c>
      <c r="E261" s="215"/>
      <c r="F261" s="215"/>
    </row>
    <row r="262" spans="1:6">
      <c r="A262" s="696"/>
      <c r="B262" s="730" t="s">
        <v>792</v>
      </c>
      <c r="C262" s="586" t="s">
        <v>93</v>
      </c>
      <c r="D262" s="215">
        <v>10</v>
      </c>
      <c r="E262" s="215"/>
      <c r="F262" s="215"/>
    </row>
    <row r="263" spans="1:6">
      <c r="A263" s="696"/>
      <c r="B263" s="730" t="s">
        <v>793</v>
      </c>
      <c r="C263" s="586" t="s">
        <v>93</v>
      </c>
      <c r="D263" s="215">
        <v>1</v>
      </c>
      <c r="E263" s="215"/>
      <c r="F263" s="215"/>
    </row>
    <row r="264" spans="1:6">
      <c r="A264" s="696"/>
      <c r="B264" s="730" t="s">
        <v>794</v>
      </c>
      <c r="C264" s="586" t="s">
        <v>93</v>
      </c>
      <c r="D264" s="215">
        <v>3</v>
      </c>
      <c r="E264" s="215"/>
      <c r="F264" s="215"/>
    </row>
    <row r="265" spans="1:6">
      <c r="A265" s="696"/>
      <c r="B265" s="730" t="s">
        <v>861</v>
      </c>
      <c r="C265" s="586" t="s">
        <v>93</v>
      </c>
      <c r="D265" s="215">
        <v>11</v>
      </c>
      <c r="E265" s="215"/>
      <c r="F265" s="215"/>
    </row>
    <row r="266" spans="1:6">
      <c r="A266" s="696"/>
      <c r="B266" s="730" t="s">
        <v>1158</v>
      </c>
      <c r="C266" s="586" t="s">
        <v>93</v>
      </c>
      <c r="D266" s="215">
        <v>4</v>
      </c>
      <c r="E266" s="215"/>
      <c r="F266" s="215"/>
    </row>
    <row r="267" spans="1:6">
      <c r="A267" s="696"/>
      <c r="B267" s="730" t="s">
        <v>1159</v>
      </c>
      <c r="C267" s="586" t="s">
        <v>93</v>
      </c>
      <c r="D267" s="215">
        <v>12</v>
      </c>
      <c r="E267" s="215"/>
      <c r="F267" s="215"/>
    </row>
    <row r="268" spans="1:6">
      <c r="A268" s="696">
        <v>11</v>
      </c>
      <c r="B268" s="744" t="s">
        <v>1091</v>
      </c>
      <c r="C268" s="586" t="s">
        <v>92</v>
      </c>
      <c r="D268" s="215">
        <f>D269+D270+D271+D272+D273+D274</f>
        <v>88</v>
      </c>
      <c r="E268" s="215"/>
      <c r="F268" s="215"/>
    </row>
    <row r="269" spans="1:6">
      <c r="A269" s="696"/>
      <c r="B269" s="745" t="s">
        <v>1160</v>
      </c>
      <c r="C269" s="586" t="s">
        <v>92</v>
      </c>
      <c r="D269" s="215">
        <v>24</v>
      </c>
      <c r="E269" s="215"/>
      <c r="F269" s="215"/>
    </row>
    <row r="270" spans="1:6">
      <c r="A270" s="696"/>
      <c r="B270" s="745" t="s">
        <v>1093</v>
      </c>
      <c r="C270" s="586" t="s">
        <v>92</v>
      </c>
      <c r="D270" s="215">
        <v>4</v>
      </c>
      <c r="E270" s="215"/>
      <c r="F270" s="215"/>
    </row>
    <row r="271" spans="1:6">
      <c r="A271" s="696"/>
      <c r="B271" s="745" t="s">
        <v>1094</v>
      </c>
      <c r="C271" s="586" t="s">
        <v>92</v>
      </c>
      <c r="D271" s="215">
        <v>8</v>
      </c>
      <c r="E271" s="215"/>
      <c r="F271" s="215"/>
    </row>
    <row r="272" spans="1:6">
      <c r="A272" s="696"/>
      <c r="B272" s="745" t="s">
        <v>1096</v>
      </c>
      <c r="C272" s="586" t="s">
        <v>92</v>
      </c>
      <c r="D272" s="215">
        <v>20</v>
      </c>
      <c r="E272" s="215"/>
      <c r="F272" s="215"/>
    </row>
    <row r="273" spans="1:6">
      <c r="A273" s="696"/>
      <c r="B273" s="745" t="s">
        <v>1097</v>
      </c>
      <c r="C273" s="586" t="s">
        <v>92</v>
      </c>
      <c r="D273" s="215">
        <v>8</v>
      </c>
      <c r="E273" s="215"/>
      <c r="F273" s="215"/>
    </row>
    <row r="274" spans="1:6">
      <c r="A274" s="696"/>
      <c r="B274" s="745" t="s">
        <v>1161</v>
      </c>
      <c r="C274" s="586" t="s">
        <v>92</v>
      </c>
      <c r="D274" s="215">
        <v>24</v>
      </c>
      <c r="E274" s="215"/>
      <c r="F274" s="215"/>
    </row>
    <row r="275" spans="1:6">
      <c r="A275" s="696">
        <v>11</v>
      </c>
      <c r="B275" s="735" t="s">
        <v>1099</v>
      </c>
      <c r="C275" s="586" t="s">
        <v>93</v>
      </c>
      <c r="D275" s="215">
        <f>D276+D277+D278+D279</f>
        <v>10</v>
      </c>
      <c r="E275" s="215"/>
      <c r="F275" s="215"/>
    </row>
    <row r="276" spans="1:6">
      <c r="A276" s="696"/>
      <c r="B276" s="730" t="s">
        <v>1162</v>
      </c>
      <c r="C276" s="586" t="s">
        <v>93</v>
      </c>
      <c r="D276" s="215">
        <v>1</v>
      </c>
      <c r="E276" s="215"/>
      <c r="F276" s="215"/>
    </row>
    <row r="277" spans="1:6">
      <c r="A277" s="696"/>
      <c r="B277" s="730" t="s">
        <v>1102</v>
      </c>
      <c r="C277" s="586" t="s">
        <v>93</v>
      </c>
      <c r="D277" s="215">
        <v>1</v>
      </c>
      <c r="E277" s="215"/>
      <c r="F277" s="215"/>
    </row>
    <row r="278" spans="1:6">
      <c r="A278" s="696"/>
      <c r="B278" s="730" t="s">
        <v>1163</v>
      </c>
      <c r="C278" s="586" t="s">
        <v>93</v>
      </c>
      <c r="D278" s="215">
        <v>2</v>
      </c>
      <c r="E278" s="215"/>
      <c r="F278" s="215"/>
    </row>
    <row r="279" spans="1:6">
      <c r="A279" s="696"/>
      <c r="B279" s="730" t="s">
        <v>1164</v>
      </c>
      <c r="C279" s="586" t="s">
        <v>93</v>
      </c>
      <c r="D279" s="215">
        <v>6</v>
      </c>
      <c r="E279" s="215"/>
      <c r="F279" s="215"/>
    </row>
    <row r="280" spans="1:6" ht="30">
      <c r="A280" s="696">
        <v>12</v>
      </c>
      <c r="B280" s="698" t="s">
        <v>777</v>
      </c>
      <c r="C280" s="586" t="s">
        <v>93</v>
      </c>
      <c r="D280" s="215">
        <f>D281+D282+D283+D284+D285+D286+D287+D288+D289+D290+D291+D293+D294</f>
        <v>134</v>
      </c>
      <c r="E280" s="215"/>
      <c r="F280" s="215"/>
    </row>
    <row r="281" spans="1:6">
      <c r="A281" s="696"/>
      <c r="B281" s="730" t="s">
        <v>1034</v>
      </c>
      <c r="C281" s="586" t="s">
        <v>93</v>
      </c>
      <c r="D281" s="215">
        <v>20</v>
      </c>
      <c r="E281" s="215"/>
      <c r="F281" s="215"/>
    </row>
    <row r="282" spans="1:6">
      <c r="A282" s="696"/>
      <c r="B282" s="730" t="s">
        <v>1033</v>
      </c>
      <c r="C282" s="586" t="s">
        <v>93</v>
      </c>
      <c r="D282" s="215">
        <v>4</v>
      </c>
      <c r="E282" s="215"/>
      <c r="F282" s="215"/>
    </row>
    <row r="283" spans="1:6">
      <c r="A283" s="696"/>
      <c r="B283" s="730" t="s">
        <v>1032</v>
      </c>
      <c r="C283" s="586" t="s">
        <v>93</v>
      </c>
      <c r="D283" s="215">
        <v>10</v>
      </c>
      <c r="E283" s="215"/>
      <c r="F283" s="215"/>
    </row>
    <row r="284" spans="1:6">
      <c r="A284" s="696"/>
      <c r="B284" s="730" t="s">
        <v>1036</v>
      </c>
      <c r="C284" s="586" t="s">
        <v>93</v>
      </c>
      <c r="D284" s="215">
        <v>20</v>
      </c>
      <c r="E284" s="215"/>
      <c r="F284" s="215"/>
    </row>
    <row r="285" spans="1:6">
      <c r="A285" s="696"/>
      <c r="B285" s="730" t="s">
        <v>1165</v>
      </c>
      <c r="C285" s="586" t="s">
        <v>93</v>
      </c>
      <c r="D285" s="215">
        <v>4</v>
      </c>
      <c r="E285" s="215"/>
      <c r="F285" s="215"/>
    </row>
    <row r="286" spans="1:6">
      <c r="A286" s="696"/>
      <c r="B286" s="730" t="s">
        <v>1166</v>
      </c>
      <c r="C286" s="586" t="s">
        <v>93</v>
      </c>
      <c r="D286" s="215">
        <v>8</v>
      </c>
      <c r="E286" s="215"/>
      <c r="F286" s="215"/>
    </row>
    <row r="287" spans="1:6">
      <c r="A287" s="696"/>
      <c r="B287" s="730" t="s">
        <v>1167</v>
      </c>
      <c r="C287" s="586" t="s">
        <v>93</v>
      </c>
      <c r="D287" s="215">
        <v>14</v>
      </c>
      <c r="E287" s="215"/>
      <c r="F287" s="215"/>
    </row>
    <row r="288" spans="1:6">
      <c r="A288" s="696"/>
      <c r="B288" s="730" t="s">
        <v>1168</v>
      </c>
      <c r="C288" s="586" t="s">
        <v>93</v>
      </c>
      <c r="D288" s="215">
        <v>4</v>
      </c>
      <c r="E288" s="215"/>
      <c r="F288" s="215"/>
    </row>
    <row r="289" spans="1:6">
      <c r="A289" s="696"/>
      <c r="B289" s="730" t="s">
        <v>1169</v>
      </c>
      <c r="C289" s="586" t="s">
        <v>93</v>
      </c>
      <c r="D289" s="215">
        <v>4</v>
      </c>
      <c r="E289" s="215"/>
      <c r="F289" s="215"/>
    </row>
    <row r="290" spans="1:6">
      <c r="A290" s="696"/>
      <c r="B290" s="730" t="s">
        <v>1170</v>
      </c>
      <c r="C290" s="586" t="s">
        <v>93</v>
      </c>
      <c r="D290" s="215">
        <v>12</v>
      </c>
      <c r="E290" s="215"/>
      <c r="F290" s="215"/>
    </row>
    <row r="291" spans="1:6">
      <c r="A291" s="696"/>
      <c r="B291" s="730" t="s">
        <v>1171</v>
      </c>
      <c r="C291" s="586" t="s">
        <v>93</v>
      </c>
      <c r="D291" s="215">
        <v>2</v>
      </c>
      <c r="E291" s="215"/>
      <c r="F291" s="215"/>
    </row>
    <row r="292" spans="1:6">
      <c r="A292" s="696"/>
      <c r="B292" s="730" t="s">
        <v>1172</v>
      </c>
      <c r="C292" s="586" t="s">
        <v>93</v>
      </c>
      <c r="D292" s="215">
        <v>2</v>
      </c>
      <c r="E292" s="215"/>
      <c r="F292" s="215"/>
    </row>
    <row r="293" spans="1:6">
      <c r="A293" s="696"/>
      <c r="B293" s="730" t="s">
        <v>1170</v>
      </c>
      <c r="C293" s="586" t="s">
        <v>93</v>
      </c>
      <c r="D293" s="215">
        <v>2</v>
      </c>
      <c r="E293" s="215"/>
      <c r="F293" s="215"/>
    </row>
    <row r="294" spans="1:6">
      <c r="A294" s="696"/>
      <c r="B294" s="730" t="s">
        <v>1173</v>
      </c>
      <c r="C294" s="586" t="s">
        <v>93</v>
      </c>
      <c r="D294" s="215">
        <v>30</v>
      </c>
      <c r="E294" s="215"/>
      <c r="F294" s="215"/>
    </row>
    <row r="295" spans="1:6">
      <c r="A295" s="696">
        <v>12</v>
      </c>
      <c r="B295" s="746" t="s">
        <v>1174</v>
      </c>
      <c r="C295" s="665" t="s">
        <v>1051</v>
      </c>
      <c r="D295" s="215">
        <v>1</v>
      </c>
      <c r="E295" s="215"/>
      <c r="F295" s="215"/>
    </row>
    <row r="296" spans="1:6" ht="18">
      <c r="A296" s="696">
        <v>13</v>
      </c>
      <c r="B296" s="717" t="s">
        <v>1175</v>
      </c>
      <c r="C296" s="586" t="s">
        <v>93</v>
      </c>
      <c r="D296" s="215">
        <v>2</v>
      </c>
      <c r="E296" s="215"/>
      <c r="F296" s="215"/>
    </row>
    <row r="297" spans="1:6" ht="18">
      <c r="A297" s="696"/>
      <c r="B297" s="728" t="s">
        <v>1176</v>
      </c>
      <c r="C297" s="645" t="s">
        <v>93</v>
      </c>
      <c r="D297" s="165">
        <v>2</v>
      </c>
      <c r="E297" s="165"/>
      <c r="F297" s="165"/>
    </row>
    <row r="298" spans="1:6">
      <c r="A298" s="696">
        <v>14</v>
      </c>
      <c r="B298" s="737" t="s">
        <v>1177</v>
      </c>
      <c r="C298" s="586" t="s">
        <v>92</v>
      </c>
      <c r="D298" s="215">
        <v>8</v>
      </c>
      <c r="E298" s="215"/>
      <c r="F298" s="215"/>
    </row>
    <row r="299" spans="1:6" ht="18">
      <c r="A299" s="696"/>
      <c r="B299" s="728" t="s">
        <v>1178</v>
      </c>
      <c r="C299" s="645" t="s">
        <v>92</v>
      </c>
      <c r="D299" s="165">
        <v>8</v>
      </c>
      <c r="E299" s="165"/>
      <c r="F299" s="165"/>
    </row>
    <row r="300" spans="1:6" ht="30">
      <c r="A300" s="696">
        <v>15</v>
      </c>
      <c r="B300" s="713" t="s">
        <v>1179</v>
      </c>
      <c r="C300" s="609" t="s">
        <v>34</v>
      </c>
      <c r="D300" s="594">
        <v>10</v>
      </c>
      <c r="E300" s="594"/>
      <c r="F300" s="215"/>
    </row>
    <row r="301" spans="1:6" ht="18">
      <c r="A301" s="696">
        <v>16</v>
      </c>
      <c r="B301" s="721" t="s">
        <v>1180</v>
      </c>
      <c r="C301" s="609" t="s">
        <v>34</v>
      </c>
      <c r="D301" s="594">
        <v>4</v>
      </c>
      <c r="E301" s="594"/>
      <c r="F301" s="215"/>
    </row>
    <row r="302" spans="1:6" ht="18">
      <c r="A302" s="696">
        <v>17</v>
      </c>
      <c r="B302" s="721" t="s">
        <v>1181</v>
      </c>
      <c r="C302" s="609" t="s">
        <v>34</v>
      </c>
      <c r="D302" s="594">
        <v>4</v>
      </c>
      <c r="E302" s="594"/>
      <c r="F302" s="215"/>
    </row>
    <row r="303" spans="1:6" ht="36">
      <c r="A303" s="696">
        <v>18</v>
      </c>
      <c r="B303" s="721" t="s">
        <v>1182</v>
      </c>
      <c r="C303" s="609" t="s">
        <v>19</v>
      </c>
      <c r="D303" s="594">
        <f>4.7*1.95</f>
        <v>9.1650000000000009</v>
      </c>
      <c r="E303" s="594"/>
      <c r="F303" s="215"/>
    </row>
    <row r="304" spans="1:6" ht="18">
      <c r="A304" s="696">
        <v>19</v>
      </c>
      <c r="B304" s="721" t="s">
        <v>1183</v>
      </c>
      <c r="C304" s="609" t="s">
        <v>19</v>
      </c>
      <c r="D304" s="594">
        <f>6*1.95</f>
        <v>11.7</v>
      </c>
      <c r="E304" s="594"/>
      <c r="F304" s="215"/>
    </row>
    <row r="305" spans="1:6">
      <c r="A305" s="696">
        <v>20</v>
      </c>
      <c r="B305" s="735" t="s">
        <v>1184</v>
      </c>
      <c r="C305" s="586" t="s">
        <v>34</v>
      </c>
      <c r="D305" s="215">
        <v>1.5</v>
      </c>
      <c r="E305" s="215"/>
      <c r="F305" s="215"/>
    </row>
    <row r="306" spans="1:6" ht="30">
      <c r="A306" s="696">
        <v>21</v>
      </c>
      <c r="B306" s="713" t="s">
        <v>1185</v>
      </c>
      <c r="C306" s="586" t="s">
        <v>19</v>
      </c>
      <c r="D306" s="215">
        <v>0.47599999999999998</v>
      </c>
      <c r="E306" s="215"/>
      <c r="F306" s="215"/>
    </row>
    <row r="307" spans="1:6" ht="30">
      <c r="A307" s="696">
        <v>22</v>
      </c>
      <c r="B307" s="713" t="s">
        <v>1186</v>
      </c>
      <c r="C307" s="586" t="s">
        <v>33</v>
      </c>
      <c r="D307" s="215">
        <v>2</v>
      </c>
      <c r="E307" s="215"/>
      <c r="F307" s="215"/>
    </row>
    <row r="308" spans="1:6" ht="18">
      <c r="A308" s="749"/>
      <c r="B308" s="750" t="s">
        <v>81</v>
      </c>
      <c r="C308" s="750"/>
      <c r="D308" s="751"/>
      <c r="E308" s="751"/>
      <c r="F308" s="656"/>
    </row>
    <row r="309" spans="1:6" ht="18">
      <c r="A309" s="739"/>
      <c r="B309" s="830" t="s">
        <v>1187</v>
      </c>
      <c r="C309" s="831"/>
      <c r="D309" s="831"/>
      <c r="E309" s="832"/>
      <c r="F309" s="656"/>
    </row>
    <row r="310" spans="1:6" ht="18">
      <c r="A310" s="739"/>
      <c r="B310" s="830" t="s">
        <v>1188</v>
      </c>
      <c r="C310" s="831"/>
      <c r="D310" s="831"/>
      <c r="E310" s="832"/>
      <c r="F310" s="743"/>
    </row>
    <row r="311" spans="1:6">
      <c r="A311" s="752">
        <v>1</v>
      </c>
      <c r="B311" s="753" t="s">
        <v>1189</v>
      </c>
      <c r="C311" s="673" t="s">
        <v>1051</v>
      </c>
      <c r="D311" s="674">
        <v>1</v>
      </c>
      <c r="E311" s="674"/>
      <c r="F311" s="674"/>
    </row>
    <row r="312" spans="1:6">
      <c r="A312" s="754">
        <v>2</v>
      </c>
      <c r="B312" s="737" t="s">
        <v>1190</v>
      </c>
      <c r="C312" s="676" t="s">
        <v>1051</v>
      </c>
      <c r="D312" s="607">
        <v>1</v>
      </c>
      <c r="E312" s="607"/>
      <c r="F312" s="607"/>
    </row>
    <row r="313" spans="1:6">
      <c r="A313" s="754">
        <v>3</v>
      </c>
      <c r="B313" s="755" t="s">
        <v>1191</v>
      </c>
      <c r="C313" s="676" t="s">
        <v>5</v>
      </c>
      <c r="D313" s="607">
        <v>3599</v>
      </c>
      <c r="E313" s="607"/>
      <c r="F313" s="607"/>
    </row>
    <row r="314" spans="1:6">
      <c r="A314" s="754">
        <v>4</v>
      </c>
      <c r="B314" s="755" t="s">
        <v>1192</v>
      </c>
      <c r="C314" s="676" t="s">
        <v>93</v>
      </c>
      <c r="D314" s="607">
        <v>39</v>
      </c>
      <c r="E314" s="607"/>
      <c r="F314" s="607"/>
    </row>
    <row r="315" spans="1:6">
      <c r="A315" s="754">
        <v>5</v>
      </c>
      <c r="B315" s="755" t="s">
        <v>1193</v>
      </c>
      <c r="C315" s="676" t="s">
        <v>93</v>
      </c>
      <c r="D315" s="607">
        <v>324</v>
      </c>
      <c r="E315" s="607"/>
      <c r="F315" s="607"/>
    </row>
    <row r="316" spans="1:6">
      <c r="A316" s="754">
        <v>6</v>
      </c>
      <c r="B316" s="755" t="s">
        <v>1194</v>
      </c>
      <c r="C316" s="676" t="s">
        <v>93</v>
      </c>
      <c r="D316" s="607">
        <v>28</v>
      </c>
      <c r="E316" s="607"/>
      <c r="F316" s="607"/>
    </row>
    <row r="317" spans="1:6">
      <c r="A317" s="754">
        <v>7</v>
      </c>
      <c r="B317" s="755" t="s">
        <v>1195</v>
      </c>
      <c r="C317" s="676" t="s">
        <v>93</v>
      </c>
      <c r="D317" s="607">
        <v>54</v>
      </c>
      <c r="E317" s="607"/>
      <c r="F317" s="607"/>
    </row>
    <row r="318" spans="1:6">
      <c r="A318" s="754">
        <v>8</v>
      </c>
      <c r="B318" s="755" t="s">
        <v>1196</v>
      </c>
      <c r="C318" s="676" t="s">
        <v>93</v>
      </c>
      <c r="D318" s="607">
        <v>6</v>
      </c>
      <c r="E318" s="607"/>
      <c r="F318" s="607"/>
    </row>
    <row r="319" spans="1:6">
      <c r="A319" s="754">
        <v>9</v>
      </c>
      <c r="B319" s="755" t="s">
        <v>895</v>
      </c>
      <c r="C319" s="676" t="s">
        <v>93</v>
      </c>
      <c r="D319" s="607">
        <v>122</v>
      </c>
      <c r="E319" s="607"/>
      <c r="F319" s="607"/>
    </row>
    <row r="320" spans="1:6">
      <c r="A320" s="754">
        <v>10</v>
      </c>
      <c r="B320" s="755" t="s">
        <v>1197</v>
      </c>
      <c r="C320" s="676" t="s">
        <v>93</v>
      </c>
      <c r="D320" s="607">
        <v>108</v>
      </c>
      <c r="E320" s="607"/>
      <c r="F320" s="607"/>
    </row>
    <row r="321" spans="1:6">
      <c r="A321" s="754">
        <v>11</v>
      </c>
      <c r="B321" s="756" t="s">
        <v>1198</v>
      </c>
      <c r="C321" s="676" t="s">
        <v>1051</v>
      </c>
      <c r="D321" s="607">
        <v>182</v>
      </c>
      <c r="E321" s="607"/>
      <c r="F321" s="607"/>
    </row>
    <row r="322" spans="1:6">
      <c r="A322" s="754">
        <v>11</v>
      </c>
      <c r="B322" s="755" t="s">
        <v>1199</v>
      </c>
      <c r="C322" s="676" t="s">
        <v>93</v>
      </c>
      <c r="D322" s="607">
        <v>6</v>
      </c>
      <c r="E322" s="607"/>
      <c r="F322" s="607"/>
    </row>
    <row r="323" spans="1:6">
      <c r="A323" s="754">
        <v>12</v>
      </c>
      <c r="B323" s="757" t="s">
        <v>1200</v>
      </c>
      <c r="C323" s="676" t="s">
        <v>93</v>
      </c>
      <c r="D323" s="607">
        <v>26</v>
      </c>
      <c r="E323" s="607"/>
      <c r="F323" s="607"/>
    </row>
    <row r="324" spans="1:6">
      <c r="A324" s="754">
        <v>13</v>
      </c>
      <c r="B324" s="757" t="s">
        <v>1201</v>
      </c>
      <c r="C324" s="676" t="s">
        <v>93</v>
      </c>
      <c r="D324" s="607">
        <v>26</v>
      </c>
      <c r="E324" s="607"/>
      <c r="F324" s="607"/>
    </row>
    <row r="325" spans="1:6">
      <c r="A325" s="754">
        <v>14</v>
      </c>
      <c r="B325" s="755" t="s">
        <v>1202</v>
      </c>
      <c r="C325" s="676" t="s">
        <v>5</v>
      </c>
      <c r="D325" s="607">
        <v>2080</v>
      </c>
      <c r="E325" s="607"/>
      <c r="F325" s="607"/>
    </row>
    <row r="326" spans="1:6">
      <c r="A326" s="754">
        <v>15</v>
      </c>
      <c r="B326" s="737" t="s">
        <v>1203</v>
      </c>
      <c r="C326" s="676" t="s">
        <v>1051</v>
      </c>
      <c r="D326" s="607">
        <v>1</v>
      </c>
      <c r="E326" s="607"/>
      <c r="F326" s="607"/>
    </row>
    <row r="327" spans="1:6">
      <c r="A327" s="754">
        <v>16</v>
      </c>
      <c r="B327" s="737" t="s">
        <v>912</v>
      </c>
      <c r="C327" s="676" t="s">
        <v>1051</v>
      </c>
      <c r="D327" s="607">
        <v>1</v>
      </c>
      <c r="E327" s="607"/>
      <c r="F327" s="607"/>
    </row>
    <row r="328" spans="1:6">
      <c r="A328" s="754">
        <v>17</v>
      </c>
      <c r="B328" s="755" t="s">
        <v>1204</v>
      </c>
      <c r="C328" s="676" t="s">
        <v>93</v>
      </c>
      <c r="D328" s="607">
        <v>1</v>
      </c>
      <c r="E328" s="607"/>
      <c r="F328" s="607"/>
    </row>
    <row r="329" spans="1:6">
      <c r="A329" s="754">
        <v>18</v>
      </c>
      <c r="B329" s="755" t="s">
        <v>1205</v>
      </c>
      <c r="C329" s="676" t="s">
        <v>93</v>
      </c>
      <c r="D329" s="607">
        <v>1</v>
      </c>
      <c r="E329" s="607"/>
      <c r="F329" s="607"/>
    </row>
    <row r="330" spans="1:6" ht="18">
      <c r="A330" s="739"/>
      <c r="B330" s="750" t="s">
        <v>81</v>
      </c>
      <c r="C330" s="723"/>
      <c r="D330" s="758"/>
      <c r="E330" s="758"/>
      <c r="F330" s="656"/>
    </row>
    <row r="331" spans="1:6" ht="18">
      <c r="A331" s="739"/>
      <c r="B331" s="830" t="s">
        <v>1206</v>
      </c>
      <c r="C331" s="831"/>
      <c r="D331" s="831"/>
      <c r="E331" s="832"/>
      <c r="F331" s="759"/>
    </row>
  </sheetData>
  <mergeCells count="24">
    <mergeCell ref="B247:E247"/>
    <mergeCell ref="B309:E309"/>
    <mergeCell ref="B310:E310"/>
    <mergeCell ref="B331:E331"/>
    <mergeCell ref="B180:E180"/>
    <mergeCell ref="B181:E181"/>
    <mergeCell ref="B182:E182"/>
    <mergeCell ref="B244:E244"/>
    <mergeCell ref="B245:E245"/>
    <mergeCell ref="B246:E246"/>
    <mergeCell ref="A1:F1"/>
    <mergeCell ref="B172:E172"/>
    <mergeCell ref="A2:F2"/>
    <mergeCell ref="A3:F3"/>
    <mergeCell ref="A4:A5"/>
    <mergeCell ref="B4:B5"/>
    <mergeCell ref="C4:C5"/>
    <mergeCell ref="D4:D5"/>
    <mergeCell ref="E4:F4"/>
    <mergeCell ref="B19:E19"/>
    <mergeCell ref="B20:E20"/>
    <mergeCell ref="B95:E95"/>
    <mergeCell ref="B170:E170"/>
    <mergeCell ref="B171:E17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822"/>
  <sheetViews>
    <sheetView view="pageBreakPreview" zoomScaleSheetLayoutView="100" workbookViewId="0">
      <selection activeCell="C19" sqref="C19"/>
    </sheetView>
  </sheetViews>
  <sheetFormatPr defaultColWidth="9.140625" defaultRowHeight="16.5"/>
  <cols>
    <col min="1" max="1" width="6" style="19" customWidth="1"/>
    <col min="2" max="2" width="44.85546875" style="19" customWidth="1"/>
    <col min="3" max="3" width="10.85546875" style="19" customWidth="1"/>
    <col min="4" max="4" width="8.42578125" style="19" customWidth="1"/>
    <col min="5" max="5" width="14.140625" style="19" customWidth="1"/>
    <col min="6" max="6" width="12.140625" style="19" customWidth="1"/>
    <col min="7" max="7" width="10.5703125" style="19" customWidth="1"/>
    <col min="8" max="16384" width="9.140625" style="19"/>
  </cols>
  <sheetData>
    <row r="1" spans="1:16" ht="63.75" customHeight="1">
      <c r="A1" s="856" t="s">
        <v>1208</v>
      </c>
      <c r="B1" s="856"/>
      <c r="C1" s="856"/>
      <c r="D1" s="856"/>
      <c r="E1" s="856"/>
      <c r="F1" s="856"/>
    </row>
    <row r="2" spans="1:16" s="4" customFormat="1" ht="20.25" customHeight="1">
      <c r="A2" s="858" t="s">
        <v>371</v>
      </c>
      <c r="B2" s="859"/>
      <c r="C2" s="859"/>
      <c r="D2" s="859"/>
      <c r="E2" s="859"/>
      <c r="F2" s="859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6" s="7" customFormat="1" ht="16.5" customHeight="1">
      <c r="A3" s="857"/>
      <c r="B3" s="857"/>
      <c r="C3" s="857"/>
      <c r="D3" s="857"/>
      <c r="E3" s="857"/>
      <c r="F3" s="857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5" customFormat="1" ht="17.25" customHeight="1">
      <c r="A4" s="9"/>
      <c r="E4" s="10"/>
      <c r="F4" s="10"/>
      <c r="G4" s="11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17.2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  <c r="G5" s="12"/>
      <c r="H5" s="6"/>
      <c r="I5" s="6"/>
      <c r="J5" s="6"/>
      <c r="K5" s="6"/>
      <c r="L5" s="6"/>
      <c r="M5" s="6"/>
      <c r="N5" s="6"/>
      <c r="O5" s="6"/>
      <c r="P5" s="6"/>
    </row>
    <row r="6" spans="1:16" s="5" customFormat="1" ht="27.75" customHeight="1">
      <c r="A6" s="865"/>
      <c r="B6" s="868"/>
      <c r="C6" s="871"/>
      <c r="D6" s="871"/>
      <c r="E6" s="862"/>
      <c r="F6" s="863"/>
      <c r="G6" s="12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45" customHeight="1">
      <c r="A7" s="866"/>
      <c r="B7" s="869"/>
      <c r="C7" s="872"/>
      <c r="D7" s="872"/>
      <c r="E7" s="454" t="s">
        <v>365</v>
      </c>
      <c r="F7" s="455" t="s">
        <v>366</v>
      </c>
      <c r="G7" s="13"/>
      <c r="H7" s="6"/>
      <c r="I7" s="6"/>
      <c r="J7" s="6"/>
      <c r="K7" s="6"/>
      <c r="L7" s="6"/>
      <c r="M7" s="6"/>
      <c r="N7" s="6"/>
      <c r="O7" s="6"/>
      <c r="P7" s="6"/>
    </row>
    <row r="8" spans="1:16">
      <c r="A8" s="14" t="s">
        <v>26</v>
      </c>
      <c r="B8" s="15" t="s">
        <v>27</v>
      </c>
      <c r="C8" s="16" t="s">
        <v>28</v>
      </c>
      <c r="D8" s="14" t="s">
        <v>29</v>
      </c>
      <c r="E8" s="15" t="s">
        <v>30</v>
      </c>
      <c r="F8" s="14" t="s">
        <v>31</v>
      </c>
      <c r="G8" s="17"/>
      <c r="H8" s="18"/>
      <c r="I8" s="18"/>
      <c r="J8" s="18"/>
      <c r="K8" s="18"/>
      <c r="L8" s="18"/>
      <c r="M8" s="18"/>
      <c r="N8" s="18"/>
      <c r="O8" s="18"/>
      <c r="P8" s="18"/>
    </row>
    <row r="9" spans="1:16">
      <c r="A9" s="14"/>
      <c r="B9" s="486" t="s">
        <v>390</v>
      </c>
      <c r="C9" s="16"/>
      <c r="D9" s="14"/>
      <c r="E9" s="15"/>
      <c r="F9" s="14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1:16" s="22" customFormat="1" ht="30" customHeight="1">
      <c r="A10" s="27">
        <v>1</v>
      </c>
      <c r="B10" s="456" t="s">
        <v>578</v>
      </c>
      <c r="C10" s="459" t="s">
        <v>137</v>
      </c>
      <c r="D10" s="466">
        <f>40*0.6</f>
        <v>24</v>
      </c>
      <c r="E10" s="463"/>
      <c r="F10" s="461"/>
      <c r="G10" s="20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22" customFormat="1" ht="18">
      <c r="A11" s="140">
        <v>2</v>
      </c>
      <c r="B11" s="457" t="s">
        <v>367</v>
      </c>
      <c r="C11" s="459" t="s">
        <v>137</v>
      </c>
      <c r="D11" s="460">
        <v>31</v>
      </c>
      <c r="E11" s="464"/>
      <c r="F11" s="461"/>
      <c r="G11" s="20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22" customFormat="1" ht="42.75" customHeight="1">
      <c r="A12" s="140">
        <v>3</v>
      </c>
      <c r="B12" s="457" t="s">
        <v>368</v>
      </c>
      <c r="C12" s="459" t="s">
        <v>137</v>
      </c>
      <c r="D12" s="461">
        <v>44</v>
      </c>
      <c r="E12" s="464"/>
      <c r="F12" s="461"/>
      <c r="G12" s="20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22" customFormat="1" ht="36">
      <c r="A13" s="140">
        <v>4</v>
      </c>
      <c r="B13" s="457" t="s">
        <v>369</v>
      </c>
      <c r="C13" s="462" t="s">
        <v>5</v>
      </c>
      <c r="D13" s="461">
        <v>40</v>
      </c>
      <c r="E13" s="465"/>
      <c r="F13" s="461"/>
      <c r="G13" s="20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26" customFormat="1" ht="28.5" customHeight="1">
      <c r="A14" s="141">
        <v>5</v>
      </c>
      <c r="B14" s="458" t="s">
        <v>370</v>
      </c>
      <c r="C14" s="459" t="s">
        <v>137</v>
      </c>
      <c r="D14" s="467">
        <v>64</v>
      </c>
      <c r="E14" s="463"/>
      <c r="F14" s="461"/>
      <c r="G14" s="24"/>
      <c r="H14" s="25"/>
      <c r="I14" s="25"/>
      <c r="J14" s="25"/>
      <c r="K14" s="25"/>
      <c r="L14" s="25"/>
      <c r="M14" s="25"/>
      <c r="N14" s="25"/>
      <c r="O14" s="25"/>
      <c r="P14" s="25"/>
    </row>
    <row r="15" spans="1:16" s="22" customFormat="1" ht="27" customHeight="1">
      <c r="A15" s="27"/>
      <c r="B15" s="853" t="s">
        <v>404</v>
      </c>
      <c r="C15" s="854"/>
      <c r="D15" s="854"/>
      <c r="E15" s="855"/>
      <c r="F15" s="205"/>
      <c r="G15" s="20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29" customFormat="1">
      <c r="F16" s="35"/>
      <c r="G16" s="36"/>
      <c r="H16" s="36"/>
    </row>
    <row r="17" spans="1:8" s="29" customFormat="1">
      <c r="F17" s="36"/>
      <c r="G17" s="36"/>
      <c r="H17" s="36"/>
    </row>
    <row r="18" spans="1:8" s="37" customFormat="1" ht="15.75">
      <c r="A18" s="13"/>
      <c r="D18" s="38"/>
      <c r="E18" s="38"/>
      <c r="F18" s="39"/>
      <c r="G18" s="42"/>
    </row>
    <row r="19" spans="1:8" s="37" customFormat="1" ht="15.75">
      <c r="A19" s="13"/>
      <c r="D19" s="38"/>
      <c r="E19" s="38"/>
      <c r="F19" s="43"/>
      <c r="G19" s="42"/>
    </row>
    <row r="20" spans="1:8" s="37" customFormat="1" ht="15.75">
      <c r="A20" s="13"/>
      <c r="D20" s="38"/>
      <c r="E20" s="38"/>
      <c r="F20" s="39"/>
      <c r="G20" s="42"/>
    </row>
    <row r="21" spans="1:8" s="37" customFormat="1" ht="15.75">
      <c r="A21" s="13"/>
      <c r="D21" s="38"/>
      <c r="E21" s="38"/>
      <c r="F21" s="39"/>
      <c r="G21" s="42"/>
    </row>
    <row r="22" spans="1:8" s="37" customFormat="1" ht="15.75">
      <c r="A22" s="13"/>
      <c r="D22" s="38"/>
      <c r="E22" s="38"/>
      <c r="F22" s="43"/>
      <c r="G22" s="42"/>
    </row>
    <row r="23" spans="1:8" s="37" customFormat="1" ht="15.75">
      <c r="A23" s="13"/>
      <c r="D23" s="38"/>
      <c r="E23" s="38"/>
      <c r="F23" s="39"/>
      <c r="G23" s="42"/>
    </row>
    <row r="24" spans="1:8" s="37" customFormat="1" ht="15.75">
      <c r="A24" s="13"/>
      <c r="D24" s="38"/>
      <c r="E24" s="38"/>
      <c r="F24" s="39"/>
      <c r="G24" s="42"/>
    </row>
    <row r="25" spans="1:8" s="49" customFormat="1" ht="15.75">
      <c r="A25" s="45"/>
      <c r="B25" s="46"/>
      <c r="C25" s="46"/>
      <c r="D25" s="47"/>
      <c r="E25" s="47"/>
      <c r="F25" s="45"/>
      <c r="G25" s="48"/>
    </row>
    <row r="26" spans="1:8" s="49" customFormat="1" ht="15.75">
      <c r="A26" s="45"/>
      <c r="B26" s="46"/>
      <c r="C26" s="46"/>
      <c r="D26" s="47"/>
      <c r="E26" s="47"/>
      <c r="F26" s="45"/>
      <c r="G26" s="46"/>
    </row>
    <row r="27" spans="1:8" s="37" customFormat="1" ht="15.75">
      <c r="A27" s="13"/>
      <c r="D27" s="38"/>
      <c r="E27" s="38"/>
      <c r="F27" s="39"/>
      <c r="G27" s="42"/>
    </row>
    <row r="28" spans="1:8" s="37" customFormat="1" ht="15.75">
      <c r="A28" s="13"/>
      <c r="D28" s="38"/>
      <c r="E28" s="38"/>
      <c r="F28" s="39"/>
      <c r="G28" s="42"/>
    </row>
    <row r="29" spans="1:8" s="37" customFormat="1" ht="15.75">
      <c r="A29" s="13"/>
      <c r="D29" s="38"/>
      <c r="E29" s="38"/>
      <c r="F29" s="39"/>
      <c r="G29" s="42"/>
    </row>
    <row r="30" spans="1:8" s="49" customFormat="1" ht="15.75">
      <c r="A30" s="45"/>
      <c r="B30" s="46"/>
      <c r="C30" s="46"/>
      <c r="D30" s="47"/>
      <c r="E30" s="47"/>
      <c r="F30" s="45"/>
      <c r="G30" s="48"/>
    </row>
    <row r="31" spans="1:8" s="49" customFormat="1" ht="15.75">
      <c r="A31" s="45"/>
      <c r="B31" s="46"/>
      <c r="C31" s="46"/>
      <c r="D31" s="47"/>
      <c r="E31" s="47"/>
      <c r="F31" s="45"/>
      <c r="G31" s="46"/>
    </row>
    <row r="32" spans="1:8" s="3" customFormat="1">
      <c r="A32" s="50"/>
      <c r="B32" s="51"/>
      <c r="C32" s="51"/>
      <c r="D32" s="50"/>
      <c r="E32" s="50"/>
      <c r="F32" s="52"/>
      <c r="G32" s="51"/>
    </row>
    <row r="33" spans="1:7" s="3" customFormat="1">
      <c r="A33" s="50"/>
      <c r="B33" s="51"/>
      <c r="C33" s="51"/>
      <c r="D33" s="55"/>
      <c r="E33" s="55"/>
      <c r="F33" s="56"/>
      <c r="G33" s="57"/>
    </row>
    <row r="34" spans="1:7" s="3" customFormat="1">
      <c r="A34" s="50"/>
      <c r="B34" s="51"/>
      <c r="C34" s="51"/>
      <c r="D34" s="58"/>
      <c r="E34" s="58"/>
      <c r="F34" s="53"/>
      <c r="G34" s="54"/>
    </row>
    <row r="35" spans="1:7" s="3" customFormat="1">
      <c r="A35" s="50"/>
      <c r="B35" s="51"/>
      <c r="C35" s="51"/>
      <c r="D35" s="51"/>
      <c r="E35" s="58"/>
      <c r="F35" s="53"/>
      <c r="G35" s="54"/>
    </row>
    <row r="36" spans="1:7" s="3" customFormat="1">
      <c r="A36" s="50"/>
      <c r="B36" s="51"/>
      <c r="C36" s="51"/>
      <c r="D36" s="54"/>
      <c r="E36" s="58"/>
      <c r="F36" s="53"/>
      <c r="G36" s="59"/>
    </row>
    <row r="37" spans="1:7" s="3" customFormat="1">
      <c r="A37" s="50"/>
      <c r="B37" s="51"/>
      <c r="C37" s="51"/>
      <c r="D37" s="60"/>
      <c r="E37" s="58"/>
      <c r="F37" s="53"/>
      <c r="G37" s="59"/>
    </row>
    <row r="38" spans="1:7" s="3" customFormat="1">
      <c r="A38" s="50"/>
      <c r="B38" s="51"/>
      <c r="C38" s="51"/>
      <c r="D38" s="51"/>
      <c r="E38" s="58"/>
      <c r="F38" s="53"/>
      <c r="G38" s="59"/>
    </row>
    <row r="39" spans="1:7" s="3" customFormat="1">
      <c r="A39" s="50"/>
      <c r="B39" s="51"/>
      <c r="C39" s="51"/>
      <c r="D39" s="58"/>
      <c r="E39" s="58"/>
      <c r="F39" s="53"/>
      <c r="G39" s="59"/>
    </row>
    <row r="40" spans="1:7" s="37" customFormat="1" ht="15.75">
      <c r="A40" s="13"/>
      <c r="D40" s="61"/>
      <c r="E40" s="61"/>
      <c r="F40" s="62"/>
      <c r="G40" s="42"/>
    </row>
    <row r="41" spans="1:7" s="51" customFormat="1" ht="15.75">
      <c r="A41" s="50"/>
      <c r="D41" s="58"/>
      <c r="E41" s="58"/>
      <c r="F41" s="54"/>
      <c r="G41" s="54"/>
    </row>
    <row r="42" spans="1:7" s="51" customFormat="1" ht="15.75">
      <c r="A42" s="50"/>
      <c r="D42" s="58"/>
      <c r="E42" s="58"/>
      <c r="F42" s="54"/>
      <c r="G42" s="57"/>
    </row>
    <row r="43" spans="1:7" s="51" customFormat="1" ht="15.75">
      <c r="A43" s="50"/>
      <c r="D43" s="58"/>
      <c r="E43" s="58"/>
      <c r="F43" s="53"/>
      <c r="G43" s="54"/>
    </row>
    <row r="44" spans="1:7" s="51" customFormat="1" ht="15.75">
      <c r="A44" s="50"/>
      <c r="D44" s="58"/>
      <c r="E44" s="58"/>
      <c r="F44" s="53"/>
      <c r="G44" s="59"/>
    </row>
    <row r="45" spans="1:7" s="63" customFormat="1" ht="15.75">
      <c r="A45" s="50"/>
      <c r="B45" s="51"/>
      <c r="C45" s="51"/>
      <c r="D45" s="58"/>
      <c r="E45" s="58"/>
      <c r="F45" s="54"/>
      <c r="G45" s="53"/>
    </row>
    <row r="46" spans="1:7" s="63" customFormat="1" ht="15.75">
      <c r="A46" s="50"/>
      <c r="B46" s="51"/>
      <c r="C46" s="51"/>
      <c r="D46" s="54"/>
      <c r="E46" s="58"/>
      <c r="F46" s="54"/>
      <c r="G46" s="54"/>
    </row>
    <row r="47" spans="1:7" s="63" customFormat="1" ht="15.75">
      <c r="A47" s="50"/>
      <c r="B47" s="51"/>
      <c r="C47" s="51"/>
      <c r="D47" s="58"/>
      <c r="E47" s="58"/>
      <c r="F47" s="54"/>
      <c r="G47" s="54"/>
    </row>
    <row r="48" spans="1:7" s="63" customFormat="1" ht="15.75">
      <c r="A48" s="50"/>
      <c r="B48" s="51"/>
      <c r="C48" s="51"/>
      <c r="D48" s="54"/>
      <c r="E48" s="58"/>
      <c r="F48" s="54"/>
      <c r="G48" s="54"/>
    </row>
    <row r="49" spans="1:7" s="51" customFormat="1" ht="15.75">
      <c r="A49" s="50"/>
      <c r="D49" s="58"/>
      <c r="E49" s="58"/>
      <c r="F49" s="53"/>
      <c r="G49" s="57"/>
    </row>
    <row r="50" spans="1:7" s="51" customFormat="1" ht="15.75">
      <c r="A50" s="50"/>
      <c r="D50" s="58"/>
      <c r="E50" s="58"/>
      <c r="F50" s="54"/>
      <c r="G50" s="57"/>
    </row>
    <row r="51" spans="1:7" s="51" customFormat="1" ht="15.75">
      <c r="A51" s="50"/>
      <c r="D51" s="58"/>
      <c r="E51" s="58"/>
      <c r="F51" s="53"/>
      <c r="G51" s="54"/>
    </row>
    <row r="52" spans="1:7" s="51" customFormat="1" ht="15.75">
      <c r="A52" s="50"/>
      <c r="D52" s="58"/>
      <c r="E52" s="58"/>
      <c r="F52" s="53"/>
      <c r="G52" s="59"/>
    </row>
    <row r="53" spans="1:7" s="51" customFormat="1" ht="15.75">
      <c r="A53" s="50"/>
      <c r="D53" s="58"/>
      <c r="E53" s="58"/>
      <c r="F53" s="53"/>
      <c r="G53" s="59"/>
    </row>
    <row r="54" spans="1:7" s="51" customFormat="1" ht="15.75">
      <c r="A54" s="50"/>
      <c r="D54" s="58"/>
      <c r="E54" s="58"/>
      <c r="F54" s="53"/>
    </row>
    <row r="55" spans="1:7" s="51" customFormat="1" ht="15.75">
      <c r="A55" s="50"/>
      <c r="D55" s="58"/>
      <c r="E55" s="58"/>
      <c r="F55" s="53"/>
    </row>
    <row r="56" spans="1:7" s="51" customFormat="1" ht="15.75">
      <c r="A56" s="50"/>
      <c r="D56" s="58"/>
      <c r="E56" s="58"/>
      <c r="F56" s="54"/>
      <c r="G56" s="57"/>
    </row>
    <row r="57" spans="1:7" s="51" customFormat="1" ht="15.75">
      <c r="A57" s="50"/>
      <c r="D57" s="64"/>
      <c r="E57" s="58"/>
      <c r="F57" s="53"/>
      <c r="G57" s="54"/>
    </row>
    <row r="58" spans="1:7" s="51" customFormat="1" ht="15.75">
      <c r="A58" s="50"/>
      <c r="D58" s="58"/>
      <c r="E58" s="58"/>
      <c r="F58" s="53"/>
      <c r="G58" s="59"/>
    </row>
    <row r="59" spans="1:7" s="51" customFormat="1" ht="15.75">
      <c r="A59" s="50"/>
      <c r="D59" s="58"/>
      <c r="E59" s="58"/>
      <c r="F59" s="53"/>
      <c r="G59" s="59"/>
    </row>
    <row r="60" spans="1:7" s="51" customFormat="1" ht="15.75">
      <c r="A60" s="50"/>
      <c r="D60" s="58"/>
      <c r="E60" s="58"/>
      <c r="F60" s="53"/>
      <c r="G60" s="59"/>
    </row>
    <row r="61" spans="1:7" s="51" customFormat="1" ht="15.75">
      <c r="A61" s="50"/>
      <c r="D61" s="58"/>
      <c r="E61" s="58"/>
      <c r="F61" s="53"/>
      <c r="G61" s="54"/>
    </row>
    <row r="62" spans="1:7" s="51" customFormat="1" ht="16.5" customHeight="1">
      <c r="A62" s="50"/>
      <c r="D62" s="58"/>
      <c r="E62" s="58"/>
      <c r="F62" s="53"/>
      <c r="G62" s="54"/>
    </row>
    <row r="63" spans="1:7" s="51" customFormat="1" ht="16.5" customHeight="1">
      <c r="A63" s="50"/>
      <c r="D63" s="58"/>
      <c r="E63" s="58"/>
      <c r="F63" s="54"/>
      <c r="G63" s="54"/>
    </row>
    <row r="64" spans="1:7" s="51" customFormat="1" ht="15.75">
      <c r="A64" s="50"/>
      <c r="D64" s="64"/>
      <c r="E64" s="58"/>
      <c r="F64" s="53"/>
      <c r="G64" s="54"/>
    </row>
    <row r="65" spans="1:7" s="51" customFormat="1" ht="15.75">
      <c r="A65" s="50"/>
      <c r="D65" s="58"/>
      <c r="E65" s="58"/>
      <c r="F65" s="53"/>
      <c r="G65" s="57"/>
    </row>
    <row r="66" spans="1:7" s="51" customFormat="1" ht="15.75">
      <c r="A66" s="50"/>
      <c r="D66" s="58"/>
      <c r="E66" s="58"/>
      <c r="F66" s="54"/>
      <c r="G66" s="57"/>
    </row>
    <row r="67" spans="1:7" s="51" customFormat="1" ht="15.75">
      <c r="A67" s="50"/>
      <c r="D67" s="58"/>
      <c r="E67" s="58"/>
      <c r="F67" s="53"/>
      <c r="G67" s="57"/>
    </row>
    <row r="68" spans="1:7" s="51" customFormat="1" ht="15.75">
      <c r="D68" s="58"/>
      <c r="E68" s="58"/>
      <c r="F68" s="53"/>
      <c r="G68" s="57"/>
    </row>
    <row r="69" spans="1:7" s="51" customFormat="1" ht="15.75">
      <c r="D69" s="64"/>
      <c r="E69" s="58"/>
      <c r="F69" s="53"/>
      <c r="G69" s="57"/>
    </row>
    <row r="70" spans="1:7" s="63" customFormat="1" ht="15.75">
      <c r="A70" s="51"/>
      <c r="B70" s="51"/>
      <c r="C70" s="51"/>
      <c r="D70" s="58"/>
      <c r="E70" s="58"/>
      <c r="F70" s="53"/>
      <c r="G70" s="51"/>
    </row>
    <row r="71" spans="1:7" s="63" customFormat="1" ht="15.75">
      <c r="A71" s="51"/>
      <c r="B71" s="51"/>
      <c r="C71" s="51"/>
      <c r="D71" s="58"/>
      <c r="E71" s="58"/>
      <c r="F71" s="54"/>
      <c r="G71" s="57"/>
    </row>
    <row r="72" spans="1:7" s="63" customFormat="1" ht="15.75">
      <c r="A72" s="51"/>
      <c r="B72" s="51"/>
      <c r="C72" s="51"/>
      <c r="D72" s="58"/>
      <c r="E72" s="58"/>
      <c r="F72" s="53"/>
      <c r="G72" s="59"/>
    </row>
    <row r="73" spans="1:7" s="63" customFormat="1" ht="15.75">
      <c r="A73" s="51"/>
      <c r="B73" s="51"/>
      <c r="C73" s="51"/>
      <c r="D73" s="64"/>
      <c r="E73" s="58"/>
      <c r="F73" s="53"/>
      <c r="G73" s="54"/>
    </row>
    <row r="74" spans="1:7" s="63" customFormat="1" ht="15.75">
      <c r="A74" s="51"/>
      <c r="B74" s="51"/>
      <c r="C74" s="51"/>
      <c r="D74" s="58"/>
      <c r="E74" s="58"/>
      <c r="F74" s="53"/>
      <c r="G74" s="51"/>
    </row>
    <row r="75" spans="1:7" s="63" customFormat="1" ht="15.75">
      <c r="A75" s="51"/>
      <c r="B75" s="51"/>
      <c r="C75" s="51"/>
      <c r="D75" s="58"/>
      <c r="E75" s="58"/>
      <c r="F75" s="54"/>
      <c r="G75" s="57"/>
    </row>
    <row r="76" spans="1:7" s="51" customFormat="1" ht="15.75">
      <c r="D76" s="58"/>
      <c r="E76" s="58"/>
      <c r="F76" s="53"/>
      <c r="G76" s="59"/>
    </row>
    <row r="77" spans="1:7" s="63" customFormat="1" ht="15.75">
      <c r="A77" s="51"/>
      <c r="B77" s="51"/>
      <c r="C77" s="51"/>
      <c r="D77" s="64"/>
      <c r="E77" s="58"/>
      <c r="F77" s="53"/>
      <c r="G77" s="59"/>
    </row>
    <row r="78" spans="1:7" s="37" customFormat="1" ht="16.5" customHeight="1">
      <c r="D78" s="61"/>
      <c r="E78" s="61"/>
      <c r="F78" s="62"/>
      <c r="G78" s="42"/>
    </row>
    <row r="79" spans="1:7" s="37" customFormat="1" ht="15.75">
      <c r="D79" s="61"/>
      <c r="E79" s="61"/>
      <c r="F79" s="40"/>
      <c r="G79" s="42"/>
    </row>
    <row r="80" spans="1:7" s="37" customFormat="1" ht="15.75">
      <c r="D80" s="61"/>
      <c r="E80" s="61"/>
      <c r="F80" s="40"/>
      <c r="G80" s="42"/>
    </row>
    <row r="81" spans="1:7" s="37" customFormat="1" ht="15.75">
      <c r="D81" s="61"/>
      <c r="E81" s="61"/>
      <c r="F81" s="40"/>
      <c r="G81" s="42"/>
    </row>
    <row r="82" spans="1:7" s="67" customFormat="1" ht="15.75">
      <c r="A82" s="37"/>
      <c r="B82" s="37"/>
      <c r="C82" s="65"/>
      <c r="D82" s="66"/>
      <c r="E82" s="66"/>
      <c r="F82" s="62"/>
      <c r="G82" s="62"/>
    </row>
    <row r="83" spans="1:7" s="63" customFormat="1" ht="15.75">
      <c r="A83" s="51"/>
      <c r="B83" s="51"/>
      <c r="C83" s="44"/>
      <c r="D83" s="58"/>
      <c r="E83" s="58"/>
      <c r="F83" s="54"/>
      <c r="G83" s="54"/>
    </row>
    <row r="84" spans="1:7" s="63" customFormat="1" ht="15.75">
      <c r="A84" s="51"/>
      <c r="B84" s="51"/>
      <c r="C84" s="51"/>
      <c r="D84" s="58"/>
      <c r="E84" s="58"/>
      <c r="F84" s="53"/>
      <c r="G84" s="54"/>
    </row>
    <row r="85" spans="1:7" s="63" customFormat="1" ht="15.75">
      <c r="A85" s="51"/>
      <c r="B85" s="51"/>
      <c r="C85" s="51"/>
      <c r="D85" s="58"/>
      <c r="E85" s="58"/>
      <c r="F85" s="53"/>
      <c r="G85" s="54"/>
    </row>
    <row r="86" spans="1:7" s="63" customFormat="1" ht="15.75">
      <c r="A86" s="51"/>
      <c r="B86" s="51"/>
      <c r="C86" s="51"/>
      <c r="D86" s="58"/>
      <c r="E86" s="58"/>
      <c r="F86" s="53"/>
      <c r="G86" s="54"/>
    </row>
    <row r="87" spans="1:7" s="63" customFormat="1" ht="15.75">
      <c r="A87" s="51"/>
      <c r="B87" s="51"/>
      <c r="C87" s="51"/>
      <c r="D87" s="58"/>
      <c r="E87" s="58"/>
      <c r="F87" s="53"/>
      <c r="G87" s="54"/>
    </row>
    <row r="88" spans="1:7" s="49" customFormat="1" ht="15.75">
      <c r="A88" s="46"/>
      <c r="B88" s="46"/>
      <c r="C88" s="46"/>
      <c r="D88" s="68"/>
      <c r="E88" s="68"/>
      <c r="F88" s="46"/>
      <c r="G88" s="48"/>
    </row>
    <row r="89" spans="1:7" s="49" customFormat="1" ht="15.75">
      <c r="A89" s="46"/>
      <c r="B89" s="46"/>
      <c r="C89" s="46"/>
      <c r="D89" s="68"/>
      <c r="E89" s="68"/>
      <c r="F89" s="46"/>
      <c r="G89" s="46"/>
    </row>
    <row r="90" spans="1:7" s="18" customFormat="1">
      <c r="A90" s="46"/>
      <c r="B90" s="46"/>
      <c r="C90" s="46"/>
      <c r="D90" s="68"/>
      <c r="E90" s="68"/>
      <c r="F90" s="53"/>
      <c r="G90" s="48"/>
    </row>
    <row r="91" spans="1:7" s="63" customFormat="1" ht="15.75">
      <c r="A91" s="51"/>
      <c r="B91" s="51"/>
      <c r="C91" s="51"/>
      <c r="D91" s="58"/>
      <c r="E91" s="58"/>
      <c r="F91" s="53"/>
      <c r="G91" s="51"/>
    </row>
    <row r="92" spans="1:7" s="63" customFormat="1" ht="15.75">
      <c r="A92" s="51"/>
      <c r="B92" s="51"/>
      <c r="C92" s="51"/>
      <c r="D92" s="58"/>
      <c r="E92" s="58"/>
      <c r="F92" s="54"/>
      <c r="G92" s="57"/>
    </row>
    <row r="93" spans="1:7" s="63" customFormat="1" ht="15.75">
      <c r="A93" s="51"/>
      <c r="B93" s="51"/>
      <c r="C93" s="51"/>
      <c r="D93" s="58"/>
      <c r="E93" s="58"/>
      <c r="F93" s="53"/>
      <c r="G93" s="59"/>
    </row>
    <row r="94" spans="1:7" s="63" customFormat="1" ht="15.75">
      <c r="A94" s="51"/>
      <c r="B94" s="51"/>
      <c r="C94" s="51"/>
      <c r="D94" s="64"/>
      <c r="E94" s="58"/>
      <c r="F94" s="53"/>
      <c r="G94" s="54"/>
    </row>
    <row r="95" spans="1:7" s="63" customFormat="1" ht="15.75">
      <c r="A95" s="51"/>
      <c r="B95" s="51"/>
      <c r="C95" s="51"/>
      <c r="D95" s="58"/>
      <c r="E95" s="58"/>
      <c r="F95" s="53"/>
      <c r="G95" s="54"/>
    </row>
    <row r="96" spans="1:7" s="51" customFormat="1" ht="15.75">
      <c r="D96" s="58"/>
      <c r="E96" s="58"/>
      <c r="F96" s="54"/>
      <c r="G96" s="54"/>
    </row>
    <row r="97" spans="1:7" s="63" customFormat="1" ht="15.75">
      <c r="A97" s="51"/>
      <c r="B97" s="51"/>
      <c r="C97" s="51"/>
      <c r="D97" s="58"/>
      <c r="E97" s="58"/>
      <c r="F97" s="53"/>
      <c r="G97" s="54"/>
    </row>
    <row r="98" spans="1:7" s="63" customFormat="1" ht="15.75">
      <c r="A98" s="51"/>
      <c r="B98" s="51"/>
      <c r="C98" s="51"/>
      <c r="D98" s="64"/>
      <c r="E98" s="58"/>
      <c r="F98" s="53"/>
      <c r="G98" s="54"/>
    </row>
    <row r="99" spans="1:7" s="37" customFormat="1" ht="15.75">
      <c r="D99" s="61"/>
      <c r="E99" s="61"/>
      <c r="F99" s="41"/>
      <c r="G99" s="41"/>
    </row>
    <row r="100" spans="1:7" s="51" customFormat="1" ht="15.75">
      <c r="C100" s="37"/>
      <c r="D100" s="58"/>
      <c r="E100" s="58"/>
      <c r="F100" s="54"/>
      <c r="G100" s="57"/>
    </row>
    <row r="101" spans="1:7" s="51" customFormat="1" ht="15.75">
      <c r="D101" s="64"/>
      <c r="E101" s="58"/>
      <c r="F101" s="53"/>
      <c r="G101" s="54"/>
    </row>
    <row r="102" spans="1:7" s="51" customFormat="1" ht="15.75">
      <c r="D102" s="58"/>
      <c r="E102" s="58"/>
      <c r="F102" s="53"/>
      <c r="G102" s="59"/>
    </row>
    <row r="103" spans="1:7" s="51" customFormat="1" ht="15.75">
      <c r="D103" s="58"/>
      <c r="E103" s="58"/>
      <c r="F103" s="53"/>
      <c r="G103" s="59"/>
    </row>
    <row r="104" spans="1:7" s="51" customFormat="1" ht="15.75">
      <c r="D104" s="58"/>
      <c r="E104" s="58"/>
      <c r="F104" s="53"/>
      <c r="G104" s="59"/>
    </row>
    <row r="105" spans="1:7" s="18" customFormat="1">
      <c r="A105" s="46"/>
      <c r="B105" s="46"/>
      <c r="C105" s="46"/>
      <c r="D105" s="68"/>
      <c r="E105" s="68"/>
      <c r="F105" s="53"/>
      <c r="G105" s="48"/>
    </row>
    <row r="106" spans="1:7" s="51" customFormat="1" ht="15.75">
      <c r="D106" s="58"/>
      <c r="E106" s="58"/>
      <c r="F106" s="54"/>
      <c r="G106" s="54"/>
    </row>
    <row r="107" spans="1:7" s="51" customFormat="1" ht="15.75">
      <c r="D107" s="58"/>
      <c r="E107" s="58"/>
      <c r="F107" s="54"/>
      <c r="G107" s="57"/>
    </row>
    <row r="108" spans="1:7" s="51" customFormat="1" ht="15.75">
      <c r="D108" s="58"/>
      <c r="E108" s="58"/>
      <c r="F108" s="53"/>
      <c r="G108" s="54"/>
    </row>
    <row r="109" spans="1:7" s="51" customFormat="1" ht="15.75">
      <c r="D109" s="58"/>
      <c r="E109" s="58"/>
      <c r="F109" s="53"/>
      <c r="G109" s="59"/>
    </row>
    <row r="110" spans="1:7" s="51" customFormat="1" ht="15.75">
      <c r="D110" s="58"/>
      <c r="E110" s="58"/>
      <c r="F110" s="53"/>
      <c r="G110" s="54"/>
    </row>
    <row r="111" spans="1:7" s="51" customFormat="1" ht="16.5" customHeight="1">
      <c r="D111" s="58"/>
      <c r="E111" s="58"/>
      <c r="F111" s="53"/>
      <c r="G111" s="54"/>
    </row>
    <row r="112" spans="1:7" s="51" customFormat="1" ht="16.5" customHeight="1">
      <c r="D112" s="58"/>
      <c r="E112" s="58"/>
      <c r="F112" s="54"/>
      <c r="G112" s="54"/>
    </row>
    <row r="113" spans="1:7" s="51" customFormat="1" ht="15.75">
      <c r="D113" s="64"/>
      <c r="E113" s="58"/>
      <c r="F113" s="53"/>
      <c r="G113" s="54"/>
    </row>
    <row r="114" spans="1:7" s="51" customFormat="1" ht="15.75">
      <c r="D114" s="58"/>
      <c r="E114" s="58"/>
      <c r="F114" s="53"/>
      <c r="G114" s="57"/>
    </row>
    <row r="115" spans="1:7" s="51" customFormat="1" ht="15.75">
      <c r="D115" s="58"/>
      <c r="E115" s="58"/>
      <c r="F115" s="54"/>
      <c r="G115" s="57"/>
    </row>
    <row r="116" spans="1:7" s="51" customFormat="1" ht="15.75">
      <c r="D116" s="58"/>
      <c r="E116" s="58"/>
      <c r="F116" s="53"/>
      <c r="G116" s="57"/>
    </row>
    <row r="117" spans="1:7" s="51" customFormat="1" ht="15.75">
      <c r="D117" s="58"/>
      <c r="E117" s="58"/>
      <c r="F117" s="53"/>
      <c r="G117" s="57"/>
    </row>
    <row r="118" spans="1:7" s="51" customFormat="1" ht="15.75">
      <c r="D118" s="64"/>
      <c r="E118" s="58"/>
      <c r="F118" s="53"/>
      <c r="G118" s="57"/>
    </row>
    <row r="119" spans="1:7" s="51" customFormat="1" ht="15.75">
      <c r="D119" s="58"/>
      <c r="E119" s="64"/>
      <c r="F119" s="53"/>
      <c r="G119" s="53"/>
    </row>
    <row r="120" spans="1:7" s="71" customFormat="1" ht="15.75">
      <c r="A120" s="51"/>
      <c r="B120" s="51"/>
      <c r="C120" s="51"/>
      <c r="D120" s="58"/>
      <c r="E120" s="58"/>
      <c r="F120" s="54"/>
      <c r="G120" s="70"/>
    </row>
    <row r="121" spans="1:7" s="63" customFormat="1" ht="15.75">
      <c r="A121" s="51"/>
      <c r="B121" s="51"/>
      <c r="C121" s="51"/>
      <c r="D121" s="58"/>
      <c r="E121" s="58"/>
      <c r="F121" s="53"/>
      <c r="G121" s="54"/>
    </row>
    <row r="122" spans="1:7" s="63" customFormat="1" ht="15.75">
      <c r="A122" s="51"/>
      <c r="B122" s="51"/>
      <c r="C122" s="51"/>
      <c r="D122" s="58"/>
      <c r="E122" s="58"/>
      <c r="F122" s="53"/>
      <c r="G122" s="57"/>
    </row>
    <row r="123" spans="1:7" s="63" customFormat="1" ht="15.75">
      <c r="A123" s="51"/>
      <c r="B123" s="51"/>
      <c r="C123" s="51"/>
      <c r="D123" s="58"/>
      <c r="E123" s="58"/>
      <c r="F123" s="53"/>
      <c r="G123" s="57"/>
    </row>
    <row r="124" spans="1:7" s="37" customFormat="1" ht="15.75">
      <c r="D124" s="61"/>
      <c r="E124" s="61"/>
      <c r="F124" s="41"/>
      <c r="G124" s="41"/>
    </row>
    <row r="125" spans="1:7" s="51" customFormat="1" ht="15.75">
      <c r="C125" s="37"/>
      <c r="D125" s="58"/>
      <c r="E125" s="58"/>
      <c r="F125" s="54"/>
      <c r="G125" s="57"/>
    </row>
    <row r="126" spans="1:7" s="51" customFormat="1" ht="15.75">
      <c r="D126" s="64"/>
      <c r="E126" s="58"/>
      <c r="F126" s="53"/>
      <c r="G126" s="54"/>
    </row>
    <row r="127" spans="1:7" s="51" customFormat="1" ht="15.75">
      <c r="D127" s="58"/>
      <c r="E127" s="58"/>
      <c r="F127" s="53"/>
      <c r="G127" s="59"/>
    </row>
    <row r="128" spans="1:7" s="51" customFormat="1" ht="15.75">
      <c r="D128" s="58"/>
      <c r="E128" s="58"/>
      <c r="F128" s="53"/>
      <c r="G128" s="59"/>
    </row>
    <row r="129" spans="1:7" s="51" customFormat="1" ht="15.75">
      <c r="D129" s="58"/>
      <c r="E129" s="58"/>
      <c r="F129" s="53"/>
      <c r="G129" s="59"/>
    </row>
    <row r="130" spans="1:7" s="18" customFormat="1">
      <c r="A130" s="46"/>
      <c r="B130" s="46"/>
      <c r="C130" s="46"/>
      <c r="D130" s="68"/>
      <c r="E130" s="68"/>
      <c r="F130" s="53"/>
      <c r="G130" s="48"/>
    </row>
    <row r="131" spans="1:7" s="51" customFormat="1" ht="15.75">
      <c r="D131" s="58"/>
      <c r="E131" s="58"/>
      <c r="F131" s="53"/>
      <c r="G131" s="57"/>
    </row>
    <row r="132" spans="1:7" s="63" customFormat="1" ht="15.75">
      <c r="A132" s="51"/>
      <c r="B132" s="51"/>
      <c r="C132" s="51"/>
      <c r="D132" s="58"/>
      <c r="E132" s="58"/>
      <c r="F132" s="54"/>
      <c r="G132" s="57"/>
    </row>
    <row r="133" spans="1:7" s="51" customFormat="1" ht="15.75">
      <c r="D133" s="58"/>
      <c r="E133" s="58"/>
      <c r="F133" s="53"/>
      <c r="G133" s="54"/>
    </row>
    <row r="134" spans="1:7" s="51" customFormat="1" ht="15.75">
      <c r="D134" s="58"/>
      <c r="E134" s="58"/>
      <c r="F134" s="53"/>
      <c r="G134" s="54"/>
    </row>
    <row r="135" spans="1:7" s="51" customFormat="1" ht="15.75">
      <c r="D135" s="58"/>
      <c r="E135" s="58"/>
      <c r="F135" s="54"/>
      <c r="G135" s="59"/>
    </row>
    <row r="136" spans="1:7" s="51" customFormat="1" ht="15.75">
      <c r="D136" s="58"/>
      <c r="E136" s="58"/>
      <c r="F136" s="54"/>
      <c r="G136" s="57"/>
    </row>
    <row r="137" spans="1:7" s="51" customFormat="1" ht="15.75">
      <c r="D137" s="64"/>
      <c r="E137" s="58"/>
      <c r="F137" s="53"/>
      <c r="G137" s="54"/>
    </row>
    <row r="138" spans="1:7" s="51" customFormat="1" ht="15.75">
      <c r="D138" s="58"/>
      <c r="E138" s="58"/>
      <c r="F138" s="54"/>
      <c r="G138" s="59"/>
    </row>
    <row r="139" spans="1:7" s="51" customFormat="1" ht="15.75">
      <c r="D139" s="58"/>
      <c r="E139" s="58"/>
      <c r="F139" s="53"/>
      <c r="G139" s="59"/>
    </row>
    <row r="140" spans="1:7" s="51" customFormat="1" ht="15.75">
      <c r="D140" s="58"/>
      <c r="E140" s="58"/>
      <c r="F140" s="53"/>
      <c r="G140" s="59"/>
    </row>
    <row r="141" spans="1:7" s="51" customFormat="1" ht="15.75">
      <c r="D141" s="64"/>
      <c r="E141" s="58"/>
      <c r="F141" s="53"/>
      <c r="G141" s="59"/>
    </row>
    <row r="142" spans="1:7" s="51" customFormat="1" ht="15.75">
      <c r="F142" s="54"/>
      <c r="G142" s="54"/>
    </row>
    <row r="143" spans="1:7" s="51" customFormat="1" ht="15.75">
      <c r="F143" s="53"/>
      <c r="G143" s="54"/>
    </row>
    <row r="144" spans="1:7" s="51" customFormat="1" ht="15.75">
      <c r="D144" s="58"/>
      <c r="E144" s="58"/>
      <c r="F144" s="54"/>
      <c r="G144" s="57"/>
    </row>
    <row r="145" spans="1:7" s="51" customFormat="1" ht="15.75">
      <c r="D145" s="58"/>
      <c r="E145" s="58"/>
      <c r="F145" s="53"/>
      <c r="G145" s="54"/>
    </row>
    <row r="146" spans="1:7" s="51" customFormat="1" ht="15.75">
      <c r="D146" s="58"/>
      <c r="E146" s="58"/>
      <c r="F146" s="53"/>
      <c r="G146" s="59"/>
    </row>
    <row r="147" spans="1:7" s="51" customFormat="1" ht="15.75">
      <c r="D147" s="58"/>
      <c r="E147" s="58"/>
      <c r="F147" s="53"/>
      <c r="G147" s="59"/>
    </row>
    <row r="148" spans="1:7" s="51" customFormat="1" ht="15.75">
      <c r="D148" s="58"/>
      <c r="E148" s="58"/>
      <c r="F148" s="53"/>
      <c r="G148" s="59"/>
    </row>
    <row r="149" spans="1:7" s="51" customFormat="1" ht="15.75">
      <c r="D149" s="64"/>
      <c r="E149" s="58"/>
      <c r="F149" s="53"/>
      <c r="G149" s="59"/>
    </row>
    <row r="150" spans="1:7" s="18" customFormat="1">
      <c r="A150" s="46"/>
      <c r="B150" s="46"/>
      <c r="C150" s="46"/>
      <c r="D150" s="68"/>
      <c r="E150" s="68"/>
      <c r="F150" s="53"/>
      <c r="G150" s="48"/>
    </row>
    <row r="151" spans="1:7" s="51" customFormat="1" ht="15.75">
      <c r="G151" s="54"/>
    </row>
    <row r="152" spans="1:7" s="51" customFormat="1" ht="15.75">
      <c r="G152" s="54"/>
    </row>
    <row r="153" spans="1:7" s="51" customFormat="1" ht="15.75">
      <c r="D153" s="58"/>
      <c r="E153" s="58"/>
      <c r="F153" s="54"/>
      <c r="G153" s="57"/>
    </row>
    <row r="154" spans="1:7" s="51" customFormat="1" ht="15.75">
      <c r="E154" s="58"/>
      <c r="G154" s="59"/>
    </row>
    <row r="155" spans="1:7" s="51" customFormat="1" ht="15.75">
      <c r="E155" s="58"/>
      <c r="F155" s="53"/>
      <c r="G155" s="54"/>
    </row>
    <row r="156" spans="1:7" s="51" customFormat="1" ht="15.75">
      <c r="D156" s="58"/>
      <c r="E156" s="58"/>
      <c r="F156" s="54"/>
      <c r="G156" s="57"/>
    </row>
    <row r="157" spans="1:7" s="63" customFormat="1" ht="15.75">
      <c r="A157" s="51"/>
      <c r="B157" s="51"/>
      <c r="C157" s="51"/>
      <c r="D157" s="57"/>
      <c r="E157" s="58"/>
      <c r="F157" s="53"/>
      <c r="G157" s="59"/>
    </row>
    <row r="158" spans="1:7" s="51" customFormat="1" ht="15.75">
      <c r="D158" s="57"/>
      <c r="E158" s="58"/>
      <c r="F158" s="53"/>
      <c r="G158" s="59"/>
    </row>
    <row r="159" spans="1:7" s="51" customFormat="1" ht="15.75">
      <c r="F159" s="54"/>
      <c r="G159" s="54"/>
    </row>
    <row r="160" spans="1:7" s="51" customFormat="1" ht="15.75">
      <c r="F160" s="53"/>
      <c r="G160" s="54"/>
    </row>
    <row r="161" spans="1:7" s="51" customFormat="1" ht="15.75">
      <c r="D161" s="58"/>
      <c r="E161" s="58"/>
      <c r="F161" s="54"/>
      <c r="G161" s="57"/>
    </row>
    <row r="162" spans="1:7" s="51" customFormat="1" ht="15.75">
      <c r="D162" s="58"/>
      <c r="E162" s="58"/>
      <c r="F162" s="53"/>
      <c r="G162" s="54"/>
    </row>
    <row r="163" spans="1:7" s="51" customFormat="1" ht="15.75">
      <c r="D163" s="58"/>
      <c r="E163" s="58"/>
      <c r="F163" s="53"/>
      <c r="G163" s="59"/>
    </row>
    <row r="164" spans="1:7" s="51" customFormat="1" ht="15.75">
      <c r="D164" s="58"/>
      <c r="E164" s="58"/>
      <c r="F164" s="53"/>
      <c r="G164" s="59"/>
    </row>
    <row r="165" spans="1:7" s="51" customFormat="1" ht="15.75">
      <c r="D165" s="58"/>
      <c r="E165" s="58"/>
      <c r="F165" s="53"/>
      <c r="G165" s="59"/>
    </row>
    <row r="166" spans="1:7" s="51" customFormat="1" ht="15.75">
      <c r="D166" s="64"/>
      <c r="E166" s="58"/>
      <c r="F166" s="53"/>
      <c r="G166" s="59"/>
    </row>
    <row r="167" spans="1:7" s="49" customFormat="1" ht="15.75">
      <c r="A167" s="46"/>
      <c r="B167" s="46"/>
      <c r="C167" s="46"/>
      <c r="D167" s="68"/>
      <c r="E167" s="68"/>
      <c r="F167" s="46"/>
      <c r="G167" s="48"/>
    </row>
    <row r="168" spans="1:7" s="49" customFormat="1" ht="15.75" customHeight="1">
      <c r="A168" s="46"/>
      <c r="B168" s="46"/>
      <c r="C168" s="46"/>
      <c r="D168" s="68"/>
      <c r="E168" s="72"/>
      <c r="F168" s="69"/>
      <c r="G168" s="48"/>
    </row>
    <row r="169" spans="1:7" s="46" customFormat="1" ht="15.75" customHeight="1">
      <c r="C169" s="69"/>
      <c r="D169" s="68"/>
      <c r="E169" s="68"/>
      <c r="F169" s="69"/>
      <c r="G169" s="48"/>
    </row>
    <row r="170" spans="1:7" s="46" customFormat="1" ht="15.75" customHeight="1">
      <c r="G170" s="48"/>
    </row>
    <row r="171" spans="1:7" s="46" customFormat="1" ht="16.5" customHeight="1">
      <c r="D171" s="68"/>
      <c r="E171" s="68"/>
      <c r="F171" s="69"/>
      <c r="G171" s="48"/>
    </row>
    <row r="172" spans="1:7" s="46" customFormat="1" ht="16.5" customHeight="1">
      <c r="G172" s="48"/>
    </row>
    <row r="173" spans="1:7" s="18" customFormat="1"/>
    <row r="174" spans="1:7" s="18" customFormat="1"/>
    <row r="175" spans="1:7" s="18" customFormat="1"/>
    <row r="176" spans="1:7" s="18" customFormat="1"/>
    <row r="177" spans="1:8" s="18" customFormat="1">
      <c r="A177" s="73"/>
      <c r="B177" s="74"/>
      <c r="C177" s="73"/>
      <c r="D177" s="73"/>
      <c r="E177" s="73"/>
      <c r="F177" s="73"/>
      <c r="G177" s="28"/>
      <c r="H177" s="28"/>
    </row>
    <row r="178" spans="1:8" s="18" customFormat="1"/>
    <row r="179" spans="1:8" s="18" customFormat="1"/>
    <row r="180" spans="1:8" s="18" customFormat="1"/>
    <row r="181" spans="1:8" s="18" customFormat="1"/>
    <row r="182" spans="1:8" s="18" customFormat="1"/>
    <row r="183" spans="1:8" s="18" customFormat="1"/>
    <row r="184" spans="1:8" s="18" customFormat="1"/>
    <row r="185" spans="1:8" s="18" customFormat="1"/>
    <row r="186" spans="1:8" s="18" customFormat="1"/>
    <row r="187" spans="1:8" s="18" customFormat="1"/>
    <row r="188" spans="1:8" s="18" customFormat="1"/>
    <row r="189" spans="1:8" s="18" customFormat="1"/>
    <row r="190" spans="1:8" s="18" customFormat="1"/>
    <row r="191" spans="1:8" s="18" customFormat="1"/>
    <row r="192" spans="1:8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557" spans="1:7" s="18" customFormat="1" ht="16.5" customHeight="1">
      <c r="A557" s="46"/>
      <c r="B557" s="46"/>
      <c r="C557" s="46"/>
      <c r="D557" s="68"/>
      <c r="E557" s="68"/>
      <c r="F557" s="75"/>
      <c r="G557" s="69"/>
    </row>
    <row r="558" spans="1:7" s="18" customFormat="1" ht="16.5" customHeight="1">
      <c r="A558" s="46"/>
      <c r="B558" s="46"/>
      <c r="C558" s="46"/>
      <c r="D558" s="68"/>
      <c r="E558" s="68"/>
      <c r="F558" s="75"/>
      <c r="G558" s="48"/>
    </row>
    <row r="559" spans="1:7" s="78" customFormat="1">
      <c r="A559" s="46"/>
      <c r="B559" s="46"/>
      <c r="C559" s="46"/>
      <c r="D559" s="76"/>
      <c r="E559" s="72"/>
      <c r="F559" s="75"/>
      <c r="G559" s="77"/>
    </row>
    <row r="560" spans="1:7" s="18" customFormat="1">
      <c r="A560" s="46"/>
      <c r="B560" s="46"/>
      <c r="C560" s="46"/>
      <c r="D560" s="76"/>
      <c r="E560" s="72"/>
      <c r="F560" s="75"/>
      <c r="G560" s="69"/>
    </row>
    <row r="561" spans="1:7" s="18" customFormat="1">
      <c r="A561" s="46"/>
      <c r="B561" s="46"/>
      <c r="C561" s="46"/>
      <c r="D561" s="68"/>
      <c r="E561" s="68"/>
      <c r="F561" s="75"/>
      <c r="G561" s="69"/>
    </row>
    <row r="562" spans="1:7" s="18" customFormat="1">
      <c r="A562" s="46"/>
      <c r="B562" s="46"/>
      <c r="C562" s="46"/>
      <c r="D562" s="68"/>
      <c r="E562" s="68"/>
      <c r="F562" s="75"/>
      <c r="G562" s="75"/>
    </row>
    <row r="563" spans="1:7" s="18" customFormat="1">
      <c r="A563" s="46"/>
      <c r="B563" s="79"/>
      <c r="C563" s="46"/>
      <c r="D563" s="68"/>
      <c r="E563" s="68"/>
      <c r="F563" s="75"/>
      <c r="G563" s="75"/>
    </row>
    <row r="564" spans="1:7" s="18" customFormat="1">
      <c r="A564" s="46"/>
      <c r="B564" s="46"/>
      <c r="C564" s="46"/>
      <c r="D564" s="68"/>
      <c r="E564" s="68"/>
      <c r="F564" s="69"/>
      <c r="G564" s="77"/>
    </row>
    <row r="565" spans="1:7" s="18" customFormat="1">
      <c r="A565" s="46"/>
      <c r="B565" s="46"/>
      <c r="C565" s="46"/>
      <c r="D565" s="68"/>
      <c r="E565" s="68"/>
      <c r="F565" s="75"/>
      <c r="G565" s="69"/>
    </row>
    <row r="566" spans="1:7" s="18" customFormat="1">
      <c r="A566" s="46"/>
      <c r="B566" s="46"/>
      <c r="C566" s="46"/>
      <c r="D566" s="68"/>
      <c r="E566" s="68"/>
      <c r="F566" s="75"/>
      <c r="G566" s="48"/>
    </row>
    <row r="567" spans="1:7" s="18" customFormat="1">
      <c r="A567" s="46"/>
      <c r="B567" s="46"/>
      <c r="C567" s="46"/>
      <c r="D567" s="68"/>
      <c r="E567" s="68"/>
      <c r="F567" s="75"/>
      <c r="G567" s="48"/>
    </row>
    <row r="568" spans="1:7" s="18" customFormat="1">
      <c r="A568" s="46"/>
      <c r="B568" s="46"/>
      <c r="C568" s="46"/>
      <c r="D568" s="72"/>
      <c r="E568" s="68"/>
      <c r="F568" s="75"/>
      <c r="G568" s="69"/>
    </row>
    <row r="569" spans="1:7" s="18" customFormat="1">
      <c r="A569" s="46"/>
      <c r="B569" s="46"/>
      <c r="C569" s="46"/>
      <c r="D569" s="72"/>
      <c r="E569" s="68"/>
      <c r="F569" s="75"/>
      <c r="G569" s="77"/>
    </row>
    <row r="570" spans="1:7" s="18" customFormat="1">
      <c r="A570" s="46"/>
      <c r="B570" s="46"/>
      <c r="C570" s="46"/>
      <c r="D570" s="72"/>
      <c r="E570" s="68"/>
      <c r="F570" s="75"/>
      <c r="G570" s="69"/>
    </row>
    <row r="571" spans="1:7" s="18" customFormat="1">
      <c r="A571" s="46"/>
      <c r="B571" s="46"/>
      <c r="C571" s="46"/>
      <c r="D571" s="68"/>
      <c r="E571" s="68"/>
      <c r="F571" s="75"/>
      <c r="G571" s="48"/>
    </row>
    <row r="572" spans="1:7" s="18" customFormat="1">
      <c r="A572" s="46"/>
      <c r="B572" s="46"/>
      <c r="C572" s="46"/>
      <c r="D572" s="76"/>
      <c r="E572" s="72"/>
      <c r="F572" s="75"/>
      <c r="G572" s="77"/>
    </row>
    <row r="573" spans="1:7" s="18" customFormat="1">
      <c r="A573" s="46"/>
      <c r="B573" s="46"/>
      <c r="C573" s="46"/>
      <c r="D573" s="76"/>
      <c r="E573" s="72"/>
      <c r="F573" s="75"/>
      <c r="G573" s="69"/>
    </row>
    <row r="574" spans="1:7" s="18" customFormat="1">
      <c r="A574" s="46"/>
      <c r="B574" s="46"/>
      <c r="C574" s="46"/>
      <c r="D574" s="68"/>
      <c r="E574" s="68"/>
      <c r="F574" s="75"/>
      <c r="G574" s="69"/>
    </row>
    <row r="575" spans="1:7" s="46" customFormat="1" ht="15.75">
      <c r="F575" s="75"/>
      <c r="G575" s="75"/>
    </row>
    <row r="576" spans="1:7" s="46" customFormat="1" ht="15.75">
      <c r="B576" s="79"/>
      <c r="C576" s="80"/>
      <c r="D576" s="68"/>
      <c r="E576" s="68"/>
      <c r="F576" s="75"/>
      <c r="G576" s="75"/>
    </row>
    <row r="577" spans="1:7" s="46" customFormat="1" ht="15.75">
      <c r="D577" s="68"/>
      <c r="E577" s="68"/>
      <c r="F577" s="69"/>
      <c r="G577" s="77"/>
    </row>
    <row r="578" spans="1:7" s="46" customFormat="1" ht="15.75">
      <c r="D578" s="68"/>
      <c r="E578" s="68"/>
      <c r="F578" s="75"/>
      <c r="G578" s="69"/>
    </row>
    <row r="579" spans="1:7" s="46" customFormat="1" ht="15.75">
      <c r="D579" s="68"/>
      <c r="E579" s="68"/>
      <c r="F579" s="69"/>
      <c r="G579" s="48"/>
    </row>
    <row r="580" spans="1:7" s="18" customFormat="1">
      <c r="A580" s="17"/>
      <c r="B580" s="17"/>
      <c r="C580" s="17"/>
      <c r="D580" s="17"/>
      <c r="E580" s="17"/>
      <c r="F580" s="17"/>
      <c r="G580" s="17"/>
    </row>
    <row r="581" spans="1:7" s="46" customFormat="1" ht="15.75">
      <c r="D581" s="68"/>
      <c r="E581" s="68"/>
      <c r="F581" s="69"/>
      <c r="G581" s="48"/>
    </row>
    <row r="582" spans="1:7" s="46" customFormat="1" ht="15.75">
      <c r="D582" s="68"/>
      <c r="E582" s="68"/>
      <c r="F582" s="69"/>
      <c r="G582" s="69"/>
    </row>
    <row r="583" spans="1:7" s="46" customFormat="1" ht="15.75">
      <c r="D583" s="68"/>
      <c r="E583" s="68"/>
      <c r="F583" s="69"/>
      <c r="G583" s="77"/>
    </row>
    <row r="584" spans="1:7" s="46" customFormat="1" ht="15.75">
      <c r="B584" s="79"/>
      <c r="C584" s="80"/>
      <c r="D584" s="68"/>
      <c r="E584" s="68"/>
      <c r="F584" s="75"/>
      <c r="G584" s="75"/>
    </row>
    <row r="585" spans="1:7" s="46" customFormat="1" ht="15.75">
      <c r="D585" s="68"/>
      <c r="E585" s="68"/>
      <c r="F585" s="69"/>
      <c r="G585" s="77"/>
    </row>
    <row r="586" spans="1:7" s="46" customFormat="1" ht="15.75">
      <c r="D586" s="68"/>
      <c r="E586" s="68"/>
      <c r="F586" s="75"/>
      <c r="G586" s="69"/>
    </row>
    <row r="587" spans="1:7" s="46" customFormat="1" ht="15.75">
      <c r="D587" s="68"/>
      <c r="E587" s="68"/>
      <c r="F587" s="69"/>
      <c r="G587" s="48"/>
    </row>
    <row r="588" spans="1:7" s="46" customFormat="1" ht="15.75">
      <c r="D588" s="68"/>
      <c r="E588" s="68"/>
      <c r="F588" s="69"/>
      <c r="G588" s="48"/>
    </row>
    <row r="589" spans="1:7" s="46" customFormat="1" ht="15.75">
      <c r="D589" s="68"/>
      <c r="E589" s="68"/>
      <c r="F589" s="69"/>
      <c r="G589" s="69"/>
    </row>
    <row r="590" spans="1:7" s="46" customFormat="1" ht="15.75">
      <c r="D590" s="68"/>
      <c r="E590" s="68"/>
      <c r="F590" s="69"/>
      <c r="G590" s="77"/>
    </row>
    <row r="591" spans="1:7" s="46" customFormat="1" ht="15.75">
      <c r="B591" s="79"/>
      <c r="C591" s="80"/>
      <c r="D591" s="68"/>
      <c r="E591" s="68"/>
      <c r="F591" s="75"/>
      <c r="G591" s="75"/>
    </row>
    <row r="592" spans="1:7" s="46" customFormat="1" ht="15.75">
      <c r="D592" s="68"/>
      <c r="E592" s="68"/>
      <c r="F592" s="69"/>
      <c r="G592" s="77"/>
    </row>
    <row r="593" spans="1:7" s="46" customFormat="1" ht="15.75">
      <c r="D593" s="68"/>
      <c r="E593" s="68"/>
      <c r="F593" s="75"/>
      <c r="G593" s="69"/>
    </row>
    <row r="594" spans="1:7" s="46" customFormat="1" ht="15.75">
      <c r="D594" s="68"/>
      <c r="E594" s="68"/>
      <c r="F594" s="69"/>
      <c r="G594" s="48"/>
    </row>
    <row r="595" spans="1:7" s="46" customFormat="1" ht="15.75">
      <c r="D595" s="68"/>
      <c r="E595" s="68"/>
      <c r="F595" s="69"/>
      <c r="G595" s="48"/>
    </row>
    <row r="596" spans="1:7" s="46" customFormat="1" ht="15.75">
      <c r="D596" s="68"/>
      <c r="E596" s="68"/>
      <c r="F596" s="69"/>
      <c r="G596" s="69"/>
    </row>
    <row r="597" spans="1:7" s="46" customFormat="1" ht="15.75">
      <c r="D597" s="68"/>
      <c r="E597" s="68"/>
      <c r="F597" s="69"/>
      <c r="G597" s="77"/>
    </row>
    <row r="598" spans="1:7" s="18" customFormat="1">
      <c r="A598" s="46"/>
      <c r="B598" s="46"/>
      <c r="C598" s="46"/>
      <c r="D598" s="68"/>
      <c r="E598" s="68"/>
      <c r="F598" s="69"/>
      <c r="G598" s="81"/>
    </row>
    <row r="599" spans="1:7" s="18" customFormat="1">
      <c r="A599" s="46"/>
      <c r="B599" s="46"/>
      <c r="C599" s="46"/>
      <c r="D599" s="68"/>
      <c r="E599" s="68"/>
      <c r="F599" s="69"/>
      <c r="G599" s="75"/>
    </row>
    <row r="600" spans="1:7" s="18" customFormat="1">
      <c r="A600" s="46"/>
      <c r="B600" s="46"/>
      <c r="C600" s="46"/>
      <c r="D600" s="68"/>
      <c r="E600" s="68"/>
      <c r="F600" s="69"/>
      <c r="G600" s="75"/>
    </row>
    <row r="601" spans="1:7" s="18" customFormat="1">
      <c r="A601" s="46"/>
      <c r="B601" s="46"/>
      <c r="C601" s="46"/>
      <c r="D601" s="68"/>
      <c r="E601" s="68"/>
      <c r="F601" s="69"/>
      <c r="G601" s="75"/>
    </row>
    <row r="602" spans="1:7" s="18" customFormat="1">
      <c r="A602" s="46"/>
      <c r="B602" s="46"/>
      <c r="C602" s="46"/>
      <c r="D602" s="46"/>
      <c r="E602" s="46"/>
      <c r="F602" s="75"/>
      <c r="G602" s="75"/>
    </row>
    <row r="603" spans="1:7" s="18" customFormat="1">
      <c r="A603" s="46"/>
      <c r="B603" s="46"/>
      <c r="C603" s="46"/>
      <c r="D603" s="68"/>
      <c r="E603" s="68"/>
      <c r="F603" s="69"/>
      <c r="G603" s="77"/>
    </row>
    <row r="604" spans="1:7" s="18" customFormat="1">
      <c r="A604" s="46"/>
      <c r="B604" s="46"/>
      <c r="C604" s="46"/>
      <c r="D604" s="68"/>
      <c r="E604" s="68"/>
      <c r="F604" s="75"/>
      <c r="G604" s="69"/>
    </row>
    <row r="605" spans="1:7" s="18" customFormat="1">
      <c r="A605" s="46"/>
      <c r="B605" s="46"/>
      <c r="C605" s="46"/>
      <c r="D605" s="46"/>
      <c r="E605" s="68"/>
      <c r="F605" s="75"/>
      <c r="G605" s="48"/>
    </row>
    <row r="606" spans="1:7" s="18" customFormat="1">
      <c r="A606" s="46"/>
      <c r="B606" s="46"/>
      <c r="C606" s="46"/>
      <c r="D606" s="46"/>
      <c r="E606" s="68"/>
      <c r="F606" s="75"/>
      <c r="G606" s="48"/>
    </row>
    <row r="607" spans="1:7" s="18" customFormat="1">
      <c r="A607" s="46"/>
      <c r="B607" s="46"/>
      <c r="C607" s="46"/>
      <c r="D607" s="69"/>
      <c r="E607" s="68"/>
      <c r="F607" s="75"/>
      <c r="G607" s="69"/>
    </row>
    <row r="608" spans="1:7" s="18" customFormat="1">
      <c r="A608" s="46"/>
      <c r="B608" s="46"/>
      <c r="C608" s="46"/>
      <c r="D608" s="46"/>
      <c r="E608" s="68"/>
      <c r="F608" s="75"/>
      <c r="G608" s="77"/>
    </row>
    <row r="609" spans="1:7" s="18" customFormat="1">
      <c r="A609" s="46"/>
      <c r="B609" s="46"/>
      <c r="C609" s="46"/>
      <c r="D609" s="68"/>
      <c r="E609" s="68"/>
      <c r="F609" s="75"/>
      <c r="G609" s="69"/>
    </row>
    <row r="610" spans="1:7" s="18" customFormat="1">
      <c r="A610" s="46"/>
      <c r="B610" s="46"/>
      <c r="C610" s="46"/>
      <c r="D610" s="68"/>
      <c r="E610" s="68"/>
      <c r="F610" s="75"/>
      <c r="G610" s="48"/>
    </row>
    <row r="611" spans="1:7" s="18" customFormat="1">
      <c r="A611" s="46"/>
      <c r="B611" s="46"/>
      <c r="C611" s="46"/>
      <c r="D611" s="68"/>
      <c r="E611" s="68"/>
      <c r="F611" s="69"/>
      <c r="G611" s="75"/>
    </row>
    <row r="612" spans="1:7" s="18" customFormat="1">
      <c r="A612" s="17"/>
      <c r="B612" s="17"/>
      <c r="C612" s="17"/>
      <c r="D612" s="17"/>
      <c r="E612" s="17"/>
      <c r="F612" s="17"/>
      <c r="G612" s="17"/>
    </row>
    <row r="613" spans="1:7" s="18" customFormat="1">
      <c r="A613" s="46"/>
      <c r="B613" s="79"/>
      <c r="C613" s="46"/>
      <c r="D613" s="68"/>
      <c r="E613" s="82"/>
      <c r="F613" s="83"/>
      <c r="G613" s="69"/>
    </row>
    <row r="614" spans="1:7" s="18" customFormat="1">
      <c r="A614" s="46"/>
      <c r="B614" s="46"/>
      <c r="C614" s="46"/>
      <c r="D614" s="68"/>
      <c r="E614" s="68"/>
      <c r="F614" s="69"/>
      <c r="G614" s="77"/>
    </row>
    <row r="615" spans="1:7" s="18" customFormat="1">
      <c r="A615" s="46"/>
      <c r="B615" s="46"/>
      <c r="C615" s="46"/>
      <c r="D615" s="72"/>
      <c r="E615" s="68"/>
      <c r="F615" s="75"/>
      <c r="G615" s="69"/>
    </row>
    <row r="616" spans="1:7" s="18" customFormat="1">
      <c r="A616" s="46"/>
      <c r="B616" s="46"/>
      <c r="C616" s="46"/>
      <c r="D616" s="46"/>
      <c r="E616" s="68"/>
      <c r="F616" s="75"/>
      <c r="G616" s="77"/>
    </row>
    <row r="617" spans="1:7" s="18" customFormat="1">
      <c r="A617" s="46"/>
      <c r="B617" s="46"/>
      <c r="C617" s="46"/>
      <c r="D617" s="68"/>
      <c r="E617" s="68"/>
      <c r="F617" s="75"/>
      <c r="G617" s="69"/>
    </row>
    <row r="618" spans="1:7" s="18" customFormat="1">
      <c r="A618" s="46"/>
      <c r="B618" s="46"/>
      <c r="C618" s="46"/>
      <c r="D618" s="68"/>
      <c r="E618" s="68"/>
      <c r="F618" s="75"/>
      <c r="G618" s="69"/>
    </row>
    <row r="619" spans="1:7" s="18" customFormat="1">
      <c r="A619" s="46"/>
      <c r="B619" s="46"/>
      <c r="C619" s="46"/>
      <c r="D619" s="68"/>
      <c r="E619" s="68"/>
      <c r="F619" s="75"/>
      <c r="G619" s="69"/>
    </row>
    <row r="620" spans="1:7" s="18" customFormat="1">
      <c r="A620" s="46"/>
      <c r="B620" s="46"/>
      <c r="C620" s="46"/>
      <c r="D620" s="69"/>
      <c r="E620" s="68"/>
      <c r="F620" s="75"/>
      <c r="G620" s="69"/>
    </row>
    <row r="621" spans="1:7" s="18" customFormat="1">
      <c r="A621" s="46"/>
      <c r="B621" s="46"/>
      <c r="C621" s="46"/>
      <c r="D621" s="68"/>
      <c r="E621" s="68"/>
      <c r="F621" s="75"/>
      <c r="G621" s="69"/>
    </row>
    <row r="622" spans="1:7" s="18" customFormat="1">
      <c r="A622" s="46"/>
      <c r="B622" s="46"/>
      <c r="C622" s="46"/>
      <c r="D622" s="72"/>
      <c r="E622" s="68"/>
      <c r="F622" s="75"/>
      <c r="G622" s="69"/>
    </row>
    <row r="623" spans="1:7" s="18" customFormat="1">
      <c r="A623" s="46"/>
      <c r="B623" s="46"/>
      <c r="C623" s="46"/>
      <c r="D623" s="68"/>
      <c r="E623" s="68"/>
      <c r="F623" s="83"/>
      <c r="G623" s="69"/>
    </row>
    <row r="624" spans="1:7" s="18" customFormat="1">
      <c r="A624" s="46"/>
      <c r="B624" s="79"/>
      <c r="C624" s="46"/>
      <c r="D624" s="68"/>
      <c r="E624" s="72"/>
      <c r="F624" s="69"/>
      <c r="G624" s="75"/>
    </row>
    <row r="625" spans="1:7" s="18" customFormat="1">
      <c r="A625" s="46"/>
      <c r="B625" s="46"/>
      <c r="C625" s="46"/>
      <c r="D625" s="68"/>
      <c r="E625" s="68"/>
      <c r="F625" s="69"/>
      <c r="G625" s="69"/>
    </row>
    <row r="626" spans="1:7" s="18" customFormat="1">
      <c r="A626" s="46"/>
      <c r="B626" s="46"/>
      <c r="C626" s="46"/>
      <c r="D626" s="68"/>
      <c r="E626" s="68"/>
      <c r="F626" s="75"/>
      <c r="G626" s="69"/>
    </row>
    <row r="627" spans="1:7" s="46" customFormat="1" ht="15.75">
      <c r="D627" s="76"/>
      <c r="E627" s="72"/>
      <c r="F627" s="75"/>
      <c r="G627" s="69"/>
    </row>
    <row r="628" spans="1:7" s="18" customFormat="1">
      <c r="A628" s="46"/>
      <c r="B628" s="46"/>
      <c r="C628" s="46"/>
      <c r="D628" s="68"/>
      <c r="E628" s="68"/>
      <c r="F628" s="69"/>
      <c r="G628" s="69"/>
    </row>
    <row r="629" spans="1:7" s="18" customFormat="1">
      <c r="A629" s="46"/>
      <c r="B629" s="46"/>
      <c r="C629" s="46"/>
      <c r="D629" s="68"/>
      <c r="E629" s="68"/>
      <c r="F629" s="69"/>
      <c r="G629" s="75"/>
    </row>
    <row r="630" spans="1:7" s="46" customFormat="1" ht="15.75">
      <c r="B630" s="79"/>
      <c r="D630" s="68"/>
      <c r="E630" s="68"/>
      <c r="F630" s="69"/>
      <c r="G630" s="48"/>
    </row>
    <row r="631" spans="1:7" s="46" customFormat="1" ht="15.75">
      <c r="D631" s="68"/>
      <c r="E631" s="68"/>
      <c r="F631" s="69"/>
      <c r="G631" s="75"/>
    </row>
    <row r="632" spans="1:7" s="18" customFormat="1">
      <c r="A632" s="46"/>
      <c r="B632" s="46"/>
      <c r="C632" s="46"/>
      <c r="D632" s="68"/>
      <c r="E632" s="68"/>
      <c r="F632" s="69"/>
      <c r="G632" s="81"/>
    </row>
    <row r="633" spans="1:7" s="18" customFormat="1">
      <c r="A633" s="46"/>
      <c r="B633" s="46"/>
      <c r="C633" s="46"/>
      <c r="D633" s="68"/>
      <c r="E633" s="68"/>
      <c r="F633" s="69"/>
      <c r="G633" s="75"/>
    </row>
    <row r="634" spans="1:7" s="18" customFormat="1">
      <c r="A634" s="46"/>
      <c r="B634" s="46"/>
      <c r="C634" s="46"/>
      <c r="D634" s="68"/>
      <c r="E634" s="68"/>
      <c r="F634" s="69"/>
      <c r="G634" s="75"/>
    </row>
    <row r="635" spans="1:7" s="18" customFormat="1">
      <c r="A635" s="46"/>
      <c r="B635" s="46"/>
      <c r="C635" s="46"/>
      <c r="D635" s="68"/>
      <c r="E635" s="68"/>
      <c r="F635" s="69"/>
      <c r="G635" s="75"/>
    </row>
    <row r="636" spans="1:7" s="46" customFormat="1" ht="15.75">
      <c r="D636" s="68"/>
      <c r="E636" s="68"/>
      <c r="F636" s="69"/>
      <c r="G636" s="48"/>
    </row>
    <row r="637" spans="1:7" s="46" customFormat="1" ht="15.75">
      <c r="D637" s="68"/>
      <c r="E637" s="68"/>
      <c r="F637" s="69"/>
      <c r="G637" s="75"/>
    </row>
    <row r="638" spans="1:7" s="46" customFormat="1" ht="15.75">
      <c r="D638" s="68"/>
      <c r="E638" s="68"/>
      <c r="F638" s="69"/>
      <c r="G638" s="48"/>
    </row>
    <row r="639" spans="1:7" s="46" customFormat="1" ht="15.75">
      <c r="D639" s="68"/>
      <c r="E639" s="68"/>
      <c r="F639" s="69"/>
      <c r="G639" s="75"/>
    </row>
    <row r="640" spans="1:7" s="46" customFormat="1" ht="15.75">
      <c r="D640" s="68"/>
      <c r="E640" s="68"/>
      <c r="F640" s="69"/>
      <c r="G640" s="48"/>
    </row>
    <row r="641" spans="1:7" s="46" customFormat="1" ht="15.75">
      <c r="D641" s="68"/>
      <c r="E641" s="68"/>
      <c r="F641" s="69"/>
      <c r="G641" s="75"/>
    </row>
    <row r="642" spans="1:7" s="46" customFormat="1" ht="15.75">
      <c r="D642" s="68"/>
      <c r="E642" s="68"/>
      <c r="F642" s="69"/>
      <c r="G642" s="48"/>
    </row>
    <row r="643" spans="1:7" s="46" customFormat="1" ht="15.75">
      <c r="D643" s="68"/>
      <c r="E643" s="68"/>
      <c r="F643" s="69"/>
      <c r="G643" s="75"/>
    </row>
    <row r="644" spans="1:7" s="46" customFormat="1" ht="15.75">
      <c r="D644" s="68"/>
      <c r="E644" s="68"/>
      <c r="F644" s="69"/>
      <c r="G644" s="48"/>
    </row>
    <row r="645" spans="1:7" s="46" customFormat="1" ht="15.75">
      <c r="D645" s="68"/>
      <c r="E645" s="68"/>
      <c r="F645" s="69"/>
      <c r="G645" s="75"/>
    </row>
    <row r="646" spans="1:7" s="18" customFormat="1">
      <c r="A646" s="17"/>
      <c r="B646" s="17"/>
      <c r="C646" s="17"/>
      <c r="D646" s="17"/>
      <c r="E646" s="17"/>
      <c r="F646" s="17"/>
      <c r="G646" s="17"/>
    </row>
    <row r="647" spans="1:7" s="46" customFormat="1" ht="15.75">
      <c r="D647" s="68"/>
      <c r="E647" s="68"/>
      <c r="F647" s="69"/>
      <c r="G647" s="48"/>
    </row>
    <row r="648" spans="1:7" s="46" customFormat="1" ht="15.75">
      <c r="D648" s="68"/>
      <c r="E648" s="68"/>
      <c r="F648" s="69"/>
      <c r="G648" s="75"/>
    </row>
    <row r="649" spans="1:7" s="46" customFormat="1" ht="15.75">
      <c r="D649" s="68"/>
      <c r="E649" s="68"/>
      <c r="F649" s="69"/>
      <c r="G649" s="48"/>
    </row>
    <row r="650" spans="1:7" s="46" customFormat="1" ht="15.75">
      <c r="D650" s="68"/>
      <c r="E650" s="68"/>
      <c r="F650" s="69"/>
      <c r="G650" s="75"/>
    </row>
    <row r="651" spans="1:7" s="46" customFormat="1" ht="15.75">
      <c r="D651" s="68"/>
      <c r="E651" s="68"/>
      <c r="F651" s="69"/>
      <c r="G651" s="48"/>
    </row>
    <row r="652" spans="1:7" s="46" customFormat="1" ht="15.75">
      <c r="D652" s="68"/>
      <c r="E652" s="68"/>
      <c r="F652" s="69"/>
      <c r="G652" s="75"/>
    </row>
    <row r="653" spans="1:7" s="46" customFormat="1" ht="15.75">
      <c r="D653" s="68"/>
      <c r="E653" s="68"/>
      <c r="F653" s="69"/>
      <c r="G653" s="48"/>
    </row>
    <row r="654" spans="1:7" s="46" customFormat="1" ht="15.75">
      <c r="D654" s="68"/>
      <c r="E654" s="68"/>
      <c r="F654" s="69"/>
      <c r="G654" s="75"/>
    </row>
    <row r="655" spans="1:7" s="46" customFormat="1" ht="15.75">
      <c r="D655" s="68"/>
      <c r="E655" s="68"/>
      <c r="F655" s="69"/>
      <c r="G655" s="48"/>
    </row>
    <row r="656" spans="1:7" s="46" customFormat="1" ht="15.75">
      <c r="D656" s="68"/>
      <c r="E656" s="68"/>
      <c r="F656" s="69"/>
      <c r="G656" s="75"/>
    </row>
    <row r="657" spans="1:7" s="46" customFormat="1" ht="15.75">
      <c r="D657" s="68"/>
      <c r="E657" s="68"/>
      <c r="F657" s="69"/>
      <c r="G657" s="48"/>
    </row>
    <row r="658" spans="1:7" s="46" customFormat="1" ht="15.75">
      <c r="D658" s="68"/>
      <c r="E658" s="68"/>
      <c r="F658" s="69"/>
      <c r="G658" s="75"/>
    </row>
    <row r="659" spans="1:7" s="46" customFormat="1" ht="15.75">
      <c r="D659" s="68"/>
      <c r="E659" s="68"/>
      <c r="F659" s="69"/>
      <c r="G659" s="77"/>
    </row>
    <row r="660" spans="1:7" s="46" customFormat="1" ht="15.75">
      <c r="D660" s="68"/>
      <c r="E660" s="68"/>
      <c r="F660" s="69"/>
      <c r="G660" s="75"/>
    </row>
    <row r="661" spans="1:7" s="46" customFormat="1" ht="15.75">
      <c r="B661" s="79"/>
      <c r="D661" s="68"/>
      <c r="E661" s="68"/>
      <c r="F661" s="69"/>
      <c r="G661" s="48"/>
    </row>
    <row r="662" spans="1:7" s="46" customFormat="1" ht="15.75">
      <c r="D662" s="68"/>
      <c r="E662" s="68"/>
      <c r="F662" s="69"/>
      <c r="G662" s="75"/>
    </row>
    <row r="663" spans="1:7" s="18" customFormat="1">
      <c r="A663" s="17"/>
      <c r="B663" s="17"/>
      <c r="C663" s="17"/>
      <c r="D663" s="17"/>
      <c r="E663" s="17"/>
      <c r="F663" s="17"/>
      <c r="G663" s="17"/>
    </row>
    <row r="664" spans="1:7" s="46" customFormat="1" ht="15.75">
      <c r="B664" s="79"/>
      <c r="D664" s="68"/>
      <c r="E664" s="68"/>
      <c r="F664" s="69"/>
      <c r="G664" s="48"/>
    </row>
    <row r="665" spans="1:7" s="46" customFormat="1" ht="15.75">
      <c r="D665" s="68"/>
      <c r="E665" s="68"/>
      <c r="F665" s="69"/>
      <c r="G665" s="75"/>
    </row>
    <row r="666" spans="1:7" s="46" customFormat="1" ht="15.75">
      <c r="B666" s="79"/>
      <c r="D666" s="68"/>
      <c r="E666" s="68"/>
      <c r="F666" s="69"/>
      <c r="G666" s="48"/>
    </row>
    <row r="667" spans="1:7" s="46" customFormat="1" ht="15.75">
      <c r="D667" s="68"/>
      <c r="E667" s="68"/>
      <c r="F667" s="69"/>
      <c r="G667" s="75"/>
    </row>
    <row r="668" spans="1:7" s="46" customFormat="1" ht="15.75">
      <c r="B668" s="79"/>
      <c r="D668" s="68"/>
      <c r="E668" s="68"/>
      <c r="F668" s="69"/>
      <c r="G668" s="48"/>
    </row>
    <row r="669" spans="1:7" s="46" customFormat="1" ht="15.75">
      <c r="D669" s="68"/>
      <c r="E669" s="68"/>
      <c r="F669" s="69"/>
      <c r="G669" s="75"/>
    </row>
    <row r="670" spans="1:7" s="46" customFormat="1" ht="15.75">
      <c r="B670" s="79"/>
      <c r="D670" s="68"/>
      <c r="E670" s="68"/>
      <c r="F670" s="69"/>
      <c r="G670" s="48"/>
    </row>
    <row r="671" spans="1:7" s="46" customFormat="1" ht="15.75">
      <c r="D671" s="68"/>
      <c r="E671" s="68"/>
      <c r="F671" s="69"/>
      <c r="G671" s="75"/>
    </row>
    <row r="672" spans="1:7" s="46" customFormat="1" ht="15.75">
      <c r="B672" s="79"/>
      <c r="D672" s="68"/>
      <c r="E672" s="68"/>
      <c r="F672" s="69"/>
      <c r="G672" s="48"/>
    </row>
    <row r="673" spans="1:7" s="46" customFormat="1" ht="15.75">
      <c r="D673" s="68"/>
      <c r="E673" s="68"/>
      <c r="F673" s="69"/>
      <c r="G673" s="75"/>
    </row>
    <row r="674" spans="1:7" s="46" customFormat="1" ht="15.75">
      <c r="B674" s="79"/>
      <c r="D674" s="68"/>
      <c r="E674" s="68"/>
      <c r="F674" s="69"/>
      <c r="G674" s="48"/>
    </row>
    <row r="675" spans="1:7" s="46" customFormat="1" ht="15.75">
      <c r="D675" s="68"/>
      <c r="E675" s="68"/>
      <c r="F675" s="69"/>
      <c r="G675" s="75"/>
    </row>
    <row r="676" spans="1:7" s="46" customFormat="1" ht="15.75">
      <c r="B676" s="79"/>
      <c r="D676" s="68"/>
      <c r="E676" s="68"/>
      <c r="F676" s="69"/>
      <c r="G676" s="48"/>
    </row>
    <row r="677" spans="1:7" s="46" customFormat="1" ht="15.75">
      <c r="D677" s="68"/>
      <c r="E677" s="68"/>
      <c r="F677" s="69"/>
      <c r="G677" s="75"/>
    </row>
    <row r="678" spans="1:7" s="46" customFormat="1" ht="15.75">
      <c r="B678" s="79"/>
      <c r="D678" s="68"/>
      <c r="E678" s="68"/>
      <c r="F678" s="69"/>
      <c r="G678" s="48"/>
    </row>
    <row r="679" spans="1:7" s="46" customFormat="1" ht="15.75">
      <c r="D679" s="68"/>
      <c r="E679" s="68"/>
      <c r="F679" s="69"/>
      <c r="G679" s="75"/>
    </row>
    <row r="680" spans="1:7" s="18" customFormat="1">
      <c r="A680" s="46"/>
      <c r="B680" s="79"/>
      <c r="C680" s="46"/>
      <c r="D680" s="46"/>
      <c r="E680" s="46"/>
      <c r="F680" s="69"/>
      <c r="G680" s="75"/>
    </row>
    <row r="681" spans="1:7" s="18" customFormat="1">
      <c r="A681" s="46"/>
      <c r="B681" s="46"/>
      <c r="C681" s="46"/>
      <c r="D681" s="68"/>
      <c r="E681" s="68"/>
      <c r="F681" s="69"/>
      <c r="G681" s="48"/>
    </row>
    <row r="682" spans="1:7" s="18" customFormat="1">
      <c r="A682" s="46"/>
      <c r="B682" s="46"/>
      <c r="C682" s="46"/>
      <c r="D682" s="68"/>
      <c r="E682" s="68"/>
      <c r="F682" s="69"/>
      <c r="G682" s="69"/>
    </row>
    <row r="683" spans="1:7" s="18" customFormat="1">
      <c r="A683" s="46"/>
      <c r="B683" s="46"/>
      <c r="C683" s="46"/>
      <c r="D683" s="69"/>
      <c r="E683" s="68"/>
      <c r="F683" s="69"/>
      <c r="G683" s="48"/>
    </row>
    <row r="684" spans="1:7" s="18" customFormat="1">
      <c r="A684" s="46"/>
      <c r="B684" s="46"/>
      <c r="C684" s="46"/>
      <c r="D684" s="68"/>
      <c r="E684" s="68"/>
      <c r="F684" s="69"/>
      <c r="G684" s="48"/>
    </row>
    <row r="685" spans="1:7" s="18" customFormat="1">
      <c r="A685" s="46"/>
      <c r="B685" s="46"/>
      <c r="C685" s="46"/>
      <c r="D685" s="68"/>
      <c r="E685" s="68"/>
      <c r="F685" s="69"/>
      <c r="G685" s="48"/>
    </row>
    <row r="686" spans="1:7" s="46" customFormat="1" ht="15.75">
      <c r="D686" s="68"/>
      <c r="E686" s="68"/>
      <c r="F686" s="69"/>
      <c r="G686" s="75"/>
    </row>
    <row r="687" spans="1:7" s="18" customFormat="1">
      <c r="A687" s="46"/>
      <c r="B687" s="79"/>
      <c r="C687" s="46"/>
      <c r="D687" s="46"/>
      <c r="E687" s="46"/>
      <c r="F687" s="69"/>
      <c r="G687" s="75"/>
    </row>
    <row r="688" spans="1:7" s="18" customFormat="1">
      <c r="A688" s="46"/>
      <c r="B688" s="46"/>
      <c r="C688" s="46"/>
      <c r="D688" s="68"/>
      <c r="E688" s="68"/>
      <c r="F688" s="69"/>
      <c r="G688" s="48"/>
    </row>
    <row r="689" spans="1:7" s="18" customFormat="1">
      <c r="A689" s="46"/>
      <c r="B689" s="46"/>
      <c r="C689" s="46"/>
      <c r="D689" s="72"/>
      <c r="E689" s="68"/>
      <c r="F689" s="69"/>
      <c r="G689" s="69"/>
    </row>
    <row r="690" spans="1:7" s="18" customFormat="1">
      <c r="A690" s="46"/>
      <c r="B690" s="46"/>
      <c r="C690" s="46"/>
      <c r="D690" s="69"/>
      <c r="E690" s="68"/>
      <c r="F690" s="69"/>
      <c r="G690" s="48"/>
    </row>
    <row r="691" spans="1:7" s="18" customFormat="1">
      <c r="A691" s="46"/>
      <c r="B691" s="46"/>
      <c r="C691" s="46"/>
      <c r="D691" s="72"/>
      <c r="E691" s="68"/>
      <c r="F691" s="69"/>
      <c r="G691" s="48"/>
    </row>
    <row r="692" spans="1:7" s="46" customFormat="1" ht="15.75">
      <c r="D692" s="68"/>
      <c r="E692" s="68"/>
      <c r="F692" s="69"/>
      <c r="G692" s="75"/>
    </row>
    <row r="693" spans="1:7" s="18" customFormat="1">
      <c r="A693" s="17"/>
      <c r="B693" s="17"/>
      <c r="C693" s="17"/>
      <c r="D693" s="17"/>
      <c r="E693" s="17"/>
      <c r="F693" s="17"/>
      <c r="G693" s="17"/>
    </row>
    <row r="694" spans="1:7" s="18" customFormat="1">
      <c r="A694" s="46"/>
      <c r="B694" s="79"/>
      <c r="C694" s="46"/>
      <c r="D694" s="46"/>
      <c r="E694" s="46"/>
      <c r="F694" s="69"/>
      <c r="G694" s="75"/>
    </row>
    <row r="695" spans="1:7" s="18" customFormat="1">
      <c r="A695" s="46"/>
      <c r="B695" s="46"/>
      <c r="C695" s="46"/>
      <c r="D695" s="68"/>
      <c r="E695" s="68"/>
      <c r="F695" s="69"/>
      <c r="G695" s="48"/>
    </row>
    <row r="696" spans="1:7" s="18" customFormat="1">
      <c r="A696" s="46"/>
      <c r="B696" s="46"/>
      <c r="C696" s="46"/>
      <c r="D696" s="72"/>
      <c r="E696" s="68"/>
      <c r="F696" s="69"/>
      <c r="G696" s="69"/>
    </row>
    <row r="697" spans="1:7" s="18" customFormat="1">
      <c r="A697" s="46"/>
      <c r="B697" s="46"/>
      <c r="C697" s="46"/>
      <c r="D697" s="69"/>
      <c r="E697" s="68"/>
      <c r="F697" s="69"/>
      <c r="G697" s="48"/>
    </row>
    <row r="698" spans="1:7" s="18" customFormat="1">
      <c r="A698" s="46"/>
      <c r="B698" s="46"/>
      <c r="C698" s="46"/>
      <c r="D698" s="72"/>
      <c r="E698" s="68"/>
      <c r="F698" s="69"/>
      <c r="G698" s="48"/>
    </row>
    <row r="699" spans="1:7" s="46" customFormat="1" ht="15.75">
      <c r="D699" s="68"/>
      <c r="E699" s="68"/>
      <c r="F699" s="69"/>
      <c r="G699" s="75"/>
    </row>
    <row r="700" spans="1:7" s="18" customFormat="1">
      <c r="A700" s="46"/>
      <c r="B700" s="79"/>
      <c r="C700" s="46"/>
      <c r="D700" s="46"/>
      <c r="E700" s="46"/>
      <c r="F700" s="69"/>
      <c r="G700" s="75"/>
    </row>
    <row r="701" spans="1:7" s="18" customFormat="1">
      <c r="A701" s="46"/>
      <c r="B701" s="46"/>
      <c r="C701" s="46"/>
      <c r="D701" s="68"/>
      <c r="E701" s="68"/>
      <c r="F701" s="69"/>
      <c r="G701" s="48"/>
    </row>
    <row r="702" spans="1:7" s="18" customFormat="1">
      <c r="A702" s="46"/>
      <c r="B702" s="46"/>
      <c r="C702" s="46"/>
      <c r="D702" s="72"/>
      <c r="E702" s="68"/>
      <c r="F702" s="69"/>
      <c r="G702" s="69"/>
    </row>
    <row r="703" spans="1:7" s="18" customFormat="1">
      <c r="A703" s="46"/>
      <c r="B703" s="46"/>
      <c r="C703" s="46"/>
      <c r="D703" s="69"/>
      <c r="E703" s="68"/>
      <c r="F703" s="69"/>
      <c r="G703" s="48"/>
    </row>
    <row r="704" spans="1:7" s="18" customFormat="1">
      <c r="A704" s="46"/>
      <c r="B704" s="46"/>
      <c r="C704" s="46"/>
      <c r="D704" s="72"/>
      <c r="E704" s="68"/>
      <c r="F704" s="69"/>
      <c r="G704" s="48"/>
    </row>
    <row r="705" spans="1:7" s="46" customFormat="1" ht="15.75">
      <c r="D705" s="68"/>
      <c r="E705" s="68"/>
      <c r="F705" s="69"/>
      <c r="G705" s="75"/>
    </row>
    <row r="706" spans="1:7" s="18" customFormat="1">
      <c r="A706" s="46"/>
      <c r="B706" s="79"/>
      <c r="C706" s="46"/>
      <c r="D706" s="46"/>
      <c r="E706" s="46"/>
      <c r="F706" s="69"/>
      <c r="G706" s="75"/>
    </row>
    <row r="707" spans="1:7" s="18" customFormat="1">
      <c r="A707" s="46"/>
      <c r="B707" s="46"/>
      <c r="C707" s="46"/>
      <c r="D707" s="68"/>
      <c r="E707" s="68"/>
      <c r="F707" s="69"/>
      <c r="G707" s="48"/>
    </row>
    <row r="708" spans="1:7" s="18" customFormat="1">
      <c r="A708" s="46"/>
      <c r="B708" s="46"/>
      <c r="C708" s="46"/>
      <c r="D708" s="72"/>
      <c r="E708" s="68"/>
      <c r="F708" s="69"/>
      <c r="G708" s="69"/>
    </row>
    <row r="709" spans="1:7" s="18" customFormat="1">
      <c r="A709" s="46"/>
      <c r="B709" s="46"/>
      <c r="C709" s="46"/>
      <c r="D709" s="69"/>
      <c r="E709" s="68"/>
      <c r="F709" s="69"/>
      <c r="G709" s="48"/>
    </row>
    <row r="710" spans="1:7" s="18" customFormat="1">
      <c r="A710" s="46"/>
      <c r="B710" s="46"/>
      <c r="C710" s="46"/>
      <c r="D710" s="72"/>
      <c r="E710" s="68"/>
      <c r="F710" s="69"/>
      <c r="G710" s="48"/>
    </row>
    <row r="711" spans="1:7" s="46" customFormat="1" ht="15.75">
      <c r="D711" s="68"/>
      <c r="E711" s="68"/>
      <c r="F711" s="69"/>
      <c r="G711" s="75"/>
    </row>
    <row r="712" spans="1:7" s="18" customFormat="1">
      <c r="A712" s="46"/>
      <c r="B712" s="79"/>
      <c r="C712" s="46"/>
      <c r="D712" s="46"/>
      <c r="E712" s="46"/>
      <c r="F712" s="69"/>
      <c r="G712" s="75"/>
    </row>
    <row r="713" spans="1:7" s="18" customFormat="1">
      <c r="A713" s="46"/>
      <c r="B713" s="46"/>
      <c r="C713" s="46"/>
      <c r="D713" s="68"/>
      <c r="E713" s="68"/>
      <c r="F713" s="69"/>
      <c r="G713" s="48"/>
    </row>
    <row r="714" spans="1:7" s="18" customFormat="1">
      <c r="A714" s="46"/>
      <c r="B714" s="46"/>
      <c r="C714" s="46"/>
      <c r="D714" s="72"/>
      <c r="E714" s="68"/>
      <c r="F714" s="69"/>
      <c r="G714" s="69"/>
    </row>
    <row r="715" spans="1:7" s="18" customFormat="1">
      <c r="A715" s="46"/>
      <c r="B715" s="46"/>
      <c r="C715" s="46"/>
      <c r="D715" s="69"/>
      <c r="E715" s="68"/>
      <c r="F715" s="69"/>
      <c r="G715" s="48"/>
    </row>
    <row r="716" spans="1:7" s="18" customFormat="1">
      <c r="A716" s="46"/>
      <c r="B716" s="46"/>
      <c r="C716" s="46"/>
      <c r="D716" s="72"/>
      <c r="E716" s="68"/>
      <c r="F716" s="69"/>
      <c r="G716" s="48"/>
    </row>
    <row r="717" spans="1:7" s="46" customFormat="1" ht="15.75">
      <c r="D717" s="68"/>
      <c r="E717" s="68"/>
      <c r="F717" s="69"/>
      <c r="G717" s="75"/>
    </row>
    <row r="718" spans="1:7" s="18" customFormat="1">
      <c r="A718" s="46"/>
      <c r="B718" s="79"/>
      <c r="C718" s="46"/>
      <c r="D718" s="46"/>
      <c r="E718" s="46"/>
      <c r="F718" s="69"/>
      <c r="G718" s="75"/>
    </row>
    <row r="719" spans="1:7" s="18" customFormat="1">
      <c r="A719" s="46"/>
      <c r="B719" s="46"/>
      <c r="C719" s="46"/>
      <c r="D719" s="68"/>
      <c r="E719" s="68"/>
      <c r="F719" s="69"/>
      <c r="G719" s="48"/>
    </row>
    <row r="720" spans="1:7" s="18" customFormat="1">
      <c r="A720" s="46"/>
      <c r="B720" s="46"/>
      <c r="C720" s="46"/>
      <c r="D720" s="72"/>
      <c r="E720" s="68"/>
      <c r="F720" s="69"/>
      <c r="G720" s="69"/>
    </row>
    <row r="721" spans="1:7" s="18" customFormat="1">
      <c r="A721" s="46"/>
      <c r="B721" s="46"/>
      <c r="C721" s="46"/>
      <c r="D721" s="69"/>
      <c r="E721" s="68"/>
      <c r="F721" s="69"/>
      <c r="G721" s="48"/>
    </row>
    <row r="722" spans="1:7" s="18" customFormat="1">
      <c r="A722" s="46"/>
      <c r="B722" s="46"/>
      <c r="C722" s="46"/>
      <c r="D722" s="72"/>
      <c r="E722" s="68"/>
      <c r="F722" s="69"/>
      <c r="G722" s="48"/>
    </row>
    <row r="723" spans="1:7" s="46" customFormat="1" ht="15.75">
      <c r="D723" s="68"/>
      <c r="E723" s="68"/>
      <c r="F723" s="69"/>
      <c r="G723" s="75"/>
    </row>
    <row r="724" spans="1:7" s="46" customFormat="1" ht="15.75">
      <c r="F724" s="69"/>
      <c r="G724" s="75"/>
    </row>
    <row r="725" spans="1:7" s="46" customFormat="1" ht="15.75">
      <c r="D725" s="68"/>
      <c r="E725" s="68"/>
      <c r="F725" s="69"/>
      <c r="G725" s="48"/>
    </row>
    <row r="726" spans="1:7" s="46" customFormat="1" ht="15.75">
      <c r="D726" s="72"/>
      <c r="E726" s="68"/>
      <c r="F726" s="69"/>
      <c r="G726" s="69"/>
    </row>
    <row r="727" spans="1:7" s="18" customFormat="1">
      <c r="A727" s="17"/>
      <c r="B727" s="17"/>
      <c r="C727" s="17"/>
      <c r="D727" s="17"/>
      <c r="E727" s="17"/>
      <c r="F727" s="17"/>
      <c r="G727" s="17"/>
    </row>
    <row r="728" spans="1:7" s="46" customFormat="1" ht="15.75">
      <c r="D728" s="69"/>
      <c r="E728" s="68"/>
      <c r="F728" s="69"/>
      <c r="G728" s="48"/>
    </row>
    <row r="729" spans="1:7" s="46" customFormat="1" ht="15.75">
      <c r="D729" s="68"/>
      <c r="E729" s="68"/>
      <c r="F729" s="69"/>
      <c r="G729" s="48"/>
    </row>
    <row r="730" spans="1:7" s="46" customFormat="1" ht="15.75">
      <c r="D730" s="72"/>
      <c r="E730" s="68"/>
      <c r="F730" s="69"/>
      <c r="G730" s="48"/>
    </row>
    <row r="731" spans="1:7" s="46" customFormat="1" ht="15.75">
      <c r="D731" s="68"/>
      <c r="E731" s="68"/>
      <c r="F731" s="69"/>
      <c r="G731" s="75"/>
    </row>
    <row r="732" spans="1:7" s="18" customFormat="1">
      <c r="A732" s="46"/>
      <c r="B732" s="79"/>
      <c r="C732" s="46"/>
      <c r="D732" s="46"/>
      <c r="E732" s="46"/>
      <c r="F732" s="69"/>
      <c r="G732" s="75"/>
    </row>
    <row r="733" spans="1:7" s="46" customFormat="1" ht="15.75">
      <c r="D733" s="68"/>
      <c r="E733" s="68"/>
      <c r="F733" s="69"/>
      <c r="G733" s="48"/>
    </row>
    <row r="734" spans="1:7" s="18" customFormat="1">
      <c r="A734" s="46"/>
      <c r="B734" s="46"/>
      <c r="C734" s="46"/>
      <c r="D734" s="72"/>
      <c r="E734" s="68"/>
      <c r="F734" s="69"/>
      <c r="G734" s="69"/>
    </row>
    <row r="735" spans="1:7" s="18" customFormat="1">
      <c r="A735" s="46"/>
      <c r="B735" s="46"/>
      <c r="C735" s="46"/>
      <c r="D735" s="69"/>
      <c r="E735" s="68"/>
      <c r="F735" s="69"/>
      <c r="G735" s="48"/>
    </row>
    <row r="736" spans="1:7" s="18" customFormat="1">
      <c r="A736" s="46"/>
      <c r="B736" s="46"/>
      <c r="C736" s="46"/>
      <c r="D736" s="72"/>
      <c r="E736" s="68"/>
      <c r="F736" s="69"/>
      <c r="G736" s="48"/>
    </row>
    <row r="737" spans="1:7" s="46" customFormat="1" ht="15.75">
      <c r="D737" s="68"/>
      <c r="E737" s="68"/>
      <c r="F737" s="69"/>
      <c r="G737" s="75"/>
    </row>
    <row r="738" spans="1:7" s="46" customFormat="1" ht="15.75">
      <c r="D738" s="68"/>
      <c r="E738" s="68"/>
      <c r="F738" s="69"/>
      <c r="G738" s="75"/>
    </row>
    <row r="739" spans="1:7" s="46" customFormat="1" ht="15.75">
      <c r="D739" s="68"/>
      <c r="E739" s="68"/>
      <c r="F739" s="69"/>
      <c r="G739" s="48"/>
    </row>
    <row r="740" spans="1:7" s="46" customFormat="1" ht="15.75">
      <c r="D740" s="68"/>
      <c r="E740" s="68"/>
      <c r="F740" s="69"/>
      <c r="G740" s="48"/>
    </row>
    <row r="741" spans="1:7" s="46" customFormat="1" ht="15.75">
      <c r="D741" s="68"/>
      <c r="E741" s="68"/>
      <c r="F741" s="69"/>
      <c r="G741" s="48"/>
    </row>
    <row r="742" spans="1:7" s="46" customFormat="1" ht="15.75">
      <c r="D742" s="68"/>
      <c r="E742" s="68"/>
      <c r="F742" s="69"/>
      <c r="G742" s="48"/>
    </row>
    <row r="743" spans="1:7" s="46" customFormat="1" ht="15.75">
      <c r="D743" s="68"/>
      <c r="E743" s="68"/>
      <c r="F743" s="69"/>
      <c r="G743" s="75"/>
    </row>
    <row r="744" spans="1:7" s="46" customFormat="1" ht="15.75">
      <c r="D744" s="68"/>
      <c r="E744" s="68"/>
      <c r="F744" s="69"/>
      <c r="G744" s="75"/>
    </row>
    <row r="745" spans="1:7" s="46" customFormat="1" ht="15.75">
      <c r="B745" s="79"/>
      <c r="D745" s="68"/>
      <c r="E745" s="68"/>
      <c r="F745" s="84"/>
      <c r="G745" s="48"/>
    </row>
    <row r="746" spans="1:7" s="46" customFormat="1" ht="15.75">
      <c r="D746" s="68"/>
      <c r="E746" s="68"/>
      <c r="F746" s="69"/>
      <c r="G746" s="75"/>
    </row>
    <row r="747" spans="1:7" s="46" customFormat="1" ht="15.75">
      <c r="D747" s="68"/>
      <c r="E747" s="68"/>
      <c r="F747" s="69"/>
      <c r="G747" s="85"/>
    </row>
    <row r="748" spans="1:7" s="18" customFormat="1">
      <c r="A748" s="17"/>
      <c r="B748" s="17"/>
      <c r="C748" s="17"/>
      <c r="D748" s="17"/>
      <c r="E748" s="17"/>
      <c r="F748" s="17"/>
      <c r="G748" s="17"/>
    </row>
    <row r="749" spans="1:7" s="18" customFormat="1"/>
    <row r="750" spans="1:7" s="18" customFormat="1"/>
    <row r="751" spans="1:7" s="18" customFormat="1"/>
    <row r="752" spans="1:7" s="18" customFormat="1"/>
    <row r="753" s="18" customFormat="1"/>
    <row r="754" s="18" customFormat="1"/>
    <row r="755" s="18" customFormat="1"/>
    <row r="756" s="18" customFormat="1"/>
    <row r="757" s="18" customFormat="1"/>
    <row r="758" s="18" customFormat="1"/>
    <row r="759" s="18" customFormat="1"/>
    <row r="760" s="18" customFormat="1"/>
    <row r="761" s="18" customFormat="1"/>
    <row r="762" s="18" customFormat="1"/>
    <row r="763" s="18" customFormat="1"/>
    <row r="764" s="18" customFormat="1"/>
    <row r="765" s="18" customFormat="1"/>
    <row r="766" s="18" customFormat="1"/>
    <row r="767" s="18" customFormat="1"/>
    <row r="768" s="18" customFormat="1"/>
    <row r="769" s="18" customFormat="1"/>
    <row r="770" s="18" customFormat="1"/>
    <row r="771" s="18" customFormat="1"/>
    <row r="772" s="18" customFormat="1"/>
    <row r="773" s="18" customFormat="1"/>
    <row r="774" s="18" customFormat="1"/>
    <row r="775" s="18" customFormat="1"/>
    <row r="776" s="18" customFormat="1"/>
    <row r="777" s="18" customFormat="1"/>
    <row r="778" s="18" customFormat="1"/>
    <row r="779" s="18" customFormat="1"/>
    <row r="780" s="18" customFormat="1"/>
    <row r="781" s="18" customFormat="1"/>
    <row r="782" s="18" customFormat="1"/>
    <row r="783" s="18" customFormat="1"/>
    <row r="784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</sheetData>
  <mergeCells count="9">
    <mergeCell ref="B15:E15"/>
    <mergeCell ref="A1:F1"/>
    <mergeCell ref="A3:F3"/>
    <mergeCell ref="A2:F2"/>
    <mergeCell ref="E5:F6"/>
    <mergeCell ref="A5:A7"/>
    <mergeCell ref="B5:B7"/>
    <mergeCell ref="C5:C7"/>
    <mergeCell ref="D5:D7"/>
  </mergeCells>
  <phoneticPr fontId="33" type="noConversion"/>
  <pageMargins left="0.43" right="0.23622047244094491" top="0.32" bottom="0.4" header="0.23" footer="0.18"/>
  <pageSetup paperSize="9" orientation="portrait" r:id="rId1"/>
  <headerFooter alignWithMargins="0">
    <oddFooter>&amp;CPage&amp;P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view="pageBreakPreview" zoomScaleSheetLayoutView="100" workbookViewId="0">
      <selection activeCell="A2" sqref="A2:F2"/>
    </sheetView>
  </sheetViews>
  <sheetFormatPr defaultColWidth="9.140625" defaultRowHeight="15.75"/>
  <cols>
    <col min="1" max="1" width="3.42578125" style="1" customWidth="1"/>
    <col min="2" max="2" width="46" style="1" customWidth="1"/>
    <col min="3" max="3" width="6.7109375" style="92" customWidth="1"/>
    <col min="4" max="4" width="8.85546875" style="92" customWidth="1"/>
    <col min="5" max="5" width="9.7109375" style="92" customWidth="1"/>
    <col min="6" max="6" width="12.7109375" style="92" customWidth="1"/>
    <col min="7" max="16384" width="9.140625" style="1"/>
  </cols>
  <sheetData>
    <row r="1" spans="1:6" ht="49.5" customHeight="1">
      <c r="A1" s="856" t="s">
        <v>361</v>
      </c>
      <c r="B1" s="856"/>
      <c r="C1" s="856"/>
      <c r="D1" s="856"/>
      <c r="E1" s="856"/>
      <c r="F1" s="856"/>
    </row>
    <row r="2" spans="1:6" ht="18.75">
      <c r="A2" s="858" t="s">
        <v>405</v>
      </c>
      <c r="B2" s="859"/>
      <c r="C2" s="859"/>
      <c r="D2" s="859"/>
      <c r="E2" s="859"/>
      <c r="F2" s="859"/>
    </row>
    <row r="3" spans="1:6">
      <c r="A3" s="857"/>
      <c r="B3" s="857"/>
      <c r="C3" s="857"/>
      <c r="D3" s="857"/>
      <c r="E3" s="857"/>
      <c r="F3" s="857"/>
    </row>
    <row r="4" spans="1:6" ht="15.75" customHeight="1">
      <c r="A4" s="9"/>
      <c r="B4" s="5"/>
      <c r="C4" s="5"/>
      <c r="D4" s="5"/>
      <c r="E4" s="10"/>
      <c r="F4" s="10"/>
    </row>
    <row r="5" spans="1:6" ht="15.7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</row>
    <row r="6" spans="1:6">
      <c r="A6" s="865"/>
      <c r="B6" s="868"/>
      <c r="C6" s="871"/>
      <c r="D6" s="871"/>
      <c r="E6" s="862"/>
      <c r="F6" s="863"/>
    </row>
    <row r="7" spans="1:6">
      <c r="A7" s="866"/>
      <c r="B7" s="869"/>
      <c r="C7" s="872"/>
      <c r="D7" s="872"/>
      <c r="E7" s="454" t="s">
        <v>365</v>
      </c>
      <c r="F7" s="455" t="s">
        <v>366</v>
      </c>
    </row>
    <row r="8" spans="1:6">
      <c r="A8" s="468">
        <v>1</v>
      </c>
      <c r="B8" s="469">
        <v>2</v>
      </c>
      <c r="C8" s="470">
        <v>3</v>
      </c>
      <c r="D8" s="471">
        <v>4</v>
      </c>
      <c r="E8" s="471">
        <v>5</v>
      </c>
      <c r="F8" s="471">
        <v>6</v>
      </c>
    </row>
    <row r="9" spans="1:6">
      <c r="A9" s="93"/>
      <c r="B9" s="472" t="s">
        <v>94</v>
      </c>
      <c r="C9" s="876"/>
      <c r="D9" s="877"/>
      <c r="E9" s="877"/>
      <c r="F9" s="878"/>
    </row>
    <row r="10" spans="1:6">
      <c r="A10" s="142">
        <v>3</v>
      </c>
      <c r="B10" s="475" t="s">
        <v>372</v>
      </c>
      <c r="C10" s="483" t="s">
        <v>37</v>
      </c>
      <c r="D10" s="234">
        <v>16</v>
      </c>
      <c r="E10" s="162"/>
      <c r="F10" s="250"/>
    </row>
    <row r="11" spans="1:6">
      <c r="A11" s="142">
        <v>4</v>
      </c>
      <c r="B11" s="474" t="s">
        <v>373</v>
      </c>
      <c r="C11" s="483" t="s">
        <v>389</v>
      </c>
      <c r="D11" s="234">
        <v>12</v>
      </c>
      <c r="E11" s="162"/>
      <c r="F11" s="250"/>
    </row>
    <row r="12" spans="1:6">
      <c r="A12" s="142">
        <v>5</v>
      </c>
      <c r="B12" s="474" t="s">
        <v>374</v>
      </c>
      <c r="C12" s="483" t="s">
        <v>37</v>
      </c>
      <c r="D12" s="234">
        <v>60</v>
      </c>
      <c r="E12" s="162"/>
      <c r="F12" s="250"/>
    </row>
    <row r="13" spans="1:6">
      <c r="A13" s="142">
        <v>6</v>
      </c>
      <c r="B13" s="475" t="s">
        <v>375</v>
      </c>
      <c r="C13" s="483" t="s">
        <v>389</v>
      </c>
      <c r="D13" s="234">
        <v>27.4</v>
      </c>
      <c r="E13" s="162"/>
      <c r="F13" s="250"/>
    </row>
    <row r="14" spans="1:6" ht="30.75">
      <c r="A14" s="144">
        <v>7</v>
      </c>
      <c r="B14" s="476" t="s">
        <v>376</v>
      </c>
      <c r="C14" s="483" t="s">
        <v>37</v>
      </c>
      <c r="D14" s="229">
        <v>5</v>
      </c>
      <c r="E14" s="248"/>
      <c r="F14" s="250"/>
    </row>
    <row r="15" spans="1:6" ht="30.75">
      <c r="A15" s="144">
        <v>8</v>
      </c>
      <c r="B15" s="476" t="s">
        <v>377</v>
      </c>
      <c r="C15" s="483" t="s">
        <v>37</v>
      </c>
      <c r="D15" s="229">
        <v>8</v>
      </c>
      <c r="E15" s="248"/>
      <c r="F15" s="250"/>
    </row>
    <row r="16" spans="1:6" ht="36.75" customHeight="1">
      <c r="A16" s="145">
        <v>9</v>
      </c>
      <c r="B16" s="474" t="s">
        <v>378</v>
      </c>
      <c r="C16" s="483" t="s">
        <v>135</v>
      </c>
      <c r="D16" s="234">
        <v>87</v>
      </c>
      <c r="E16" s="162"/>
      <c r="F16" s="250"/>
    </row>
    <row r="17" spans="1:6">
      <c r="A17" s="145">
        <v>10</v>
      </c>
      <c r="B17" s="475" t="s">
        <v>379</v>
      </c>
      <c r="C17" s="483" t="s">
        <v>135</v>
      </c>
      <c r="D17" s="234">
        <v>70</v>
      </c>
      <c r="E17" s="162"/>
      <c r="F17" s="250"/>
    </row>
    <row r="18" spans="1:6" ht="45.75">
      <c r="A18" s="145">
        <v>11</v>
      </c>
      <c r="B18" s="474" t="s">
        <v>380</v>
      </c>
      <c r="C18" s="483" t="s">
        <v>136</v>
      </c>
      <c r="D18" s="229">
        <v>40</v>
      </c>
      <c r="E18" s="162"/>
      <c r="F18" s="250"/>
    </row>
    <row r="19" spans="1:6">
      <c r="A19" s="95"/>
      <c r="B19" s="477" t="s">
        <v>381</v>
      </c>
      <c r="C19" s="876"/>
      <c r="D19" s="877"/>
      <c r="E19" s="877"/>
      <c r="F19" s="878"/>
    </row>
    <row r="20" spans="1:6" ht="30">
      <c r="A20" s="145">
        <v>1</v>
      </c>
      <c r="B20" s="478" t="s">
        <v>382</v>
      </c>
      <c r="C20" s="470" t="s">
        <v>34</v>
      </c>
      <c r="D20" s="251">
        <v>9</v>
      </c>
      <c r="E20" s="198"/>
      <c r="F20" s="240"/>
    </row>
    <row r="21" spans="1:6">
      <c r="A21" s="874"/>
      <c r="B21" s="479" t="s">
        <v>383</v>
      </c>
      <c r="C21" s="484" t="s">
        <v>35</v>
      </c>
      <c r="D21" s="150">
        <v>56.42</v>
      </c>
      <c r="E21" s="198"/>
      <c r="F21" s="240"/>
    </row>
    <row r="22" spans="1:6">
      <c r="A22" s="875"/>
      <c r="B22" s="480" t="s">
        <v>384</v>
      </c>
      <c r="C22" s="484" t="s">
        <v>35</v>
      </c>
      <c r="D22" s="150">
        <v>936.91</v>
      </c>
      <c r="E22" s="198"/>
      <c r="F22" s="240"/>
    </row>
    <row r="23" spans="1:6" ht="30">
      <c r="A23" s="145">
        <v>2</v>
      </c>
      <c r="B23" s="478" t="s">
        <v>385</v>
      </c>
      <c r="C23" s="470" t="s">
        <v>34</v>
      </c>
      <c r="D23" s="251">
        <v>3</v>
      </c>
      <c r="E23" s="198"/>
      <c r="F23" s="240"/>
    </row>
    <row r="24" spans="1:6">
      <c r="A24" s="145"/>
      <c r="B24" s="480" t="s">
        <v>386</v>
      </c>
      <c r="C24" s="484" t="s">
        <v>35</v>
      </c>
      <c r="D24" s="150">
        <v>44</v>
      </c>
      <c r="E24" s="198"/>
      <c r="F24" s="240"/>
    </row>
    <row r="25" spans="1:6">
      <c r="A25" s="145">
        <v>3</v>
      </c>
      <c r="B25" s="481" t="s">
        <v>387</v>
      </c>
      <c r="C25" s="484" t="s">
        <v>35</v>
      </c>
      <c r="D25" s="150">
        <f>D26</f>
        <v>129.76</v>
      </c>
      <c r="E25" s="198"/>
      <c r="F25" s="240"/>
    </row>
    <row r="26" spans="1:6">
      <c r="A26" s="142"/>
      <c r="B26" s="480" t="s">
        <v>384</v>
      </c>
      <c r="C26" s="484" t="s">
        <v>35</v>
      </c>
      <c r="D26" s="150">
        <v>129.76</v>
      </c>
      <c r="E26" s="198"/>
      <c r="F26" s="240"/>
    </row>
    <row r="27" spans="1:6" ht="30.75">
      <c r="A27" s="143">
        <v>4</v>
      </c>
      <c r="B27" s="482" t="s">
        <v>388</v>
      </c>
      <c r="C27" s="485" t="s">
        <v>136</v>
      </c>
      <c r="D27" s="252">
        <v>0.6</v>
      </c>
      <c r="E27" s="147"/>
      <c r="F27" s="240"/>
    </row>
    <row r="28" spans="1:6">
      <c r="A28" s="96"/>
      <c r="B28" s="486" t="s">
        <v>390</v>
      </c>
      <c r="C28" s="879"/>
      <c r="D28" s="880"/>
      <c r="E28" s="880"/>
      <c r="F28" s="881"/>
    </row>
    <row r="29" spans="1:6">
      <c r="A29" s="146">
        <v>1</v>
      </c>
      <c r="B29" s="487" t="s">
        <v>391</v>
      </c>
      <c r="C29" s="483" t="s">
        <v>135</v>
      </c>
      <c r="D29" s="253">
        <v>5.6</v>
      </c>
      <c r="E29" s="234"/>
      <c r="F29" s="249"/>
    </row>
    <row r="30" spans="1:6">
      <c r="A30" s="144">
        <v>2</v>
      </c>
      <c r="B30" s="476" t="s">
        <v>392</v>
      </c>
      <c r="C30" s="483" t="s">
        <v>135</v>
      </c>
      <c r="D30" s="253">
        <v>7.6</v>
      </c>
      <c r="E30" s="234"/>
      <c r="F30" s="249"/>
    </row>
    <row r="31" spans="1:6" ht="30">
      <c r="A31" s="144">
        <v>3</v>
      </c>
      <c r="B31" s="479" t="s">
        <v>393</v>
      </c>
      <c r="C31" s="483" t="s">
        <v>389</v>
      </c>
      <c r="D31" s="253">
        <v>27.4</v>
      </c>
      <c r="E31" s="234"/>
      <c r="F31" s="249"/>
    </row>
    <row r="32" spans="1:6" ht="30.75">
      <c r="A32" s="144">
        <v>4</v>
      </c>
      <c r="B32" s="476" t="s">
        <v>394</v>
      </c>
      <c r="C32" s="483" t="s">
        <v>37</v>
      </c>
      <c r="D32" s="253">
        <v>16</v>
      </c>
      <c r="E32" s="234"/>
      <c r="F32" s="249"/>
    </row>
    <row r="33" spans="1:6">
      <c r="A33" s="144">
        <v>5</v>
      </c>
      <c r="B33" s="476" t="s">
        <v>395</v>
      </c>
      <c r="C33" s="483" t="s">
        <v>37</v>
      </c>
      <c r="D33" s="253">
        <v>16</v>
      </c>
      <c r="E33" s="234"/>
      <c r="F33" s="249"/>
    </row>
    <row r="34" spans="1:6" ht="45.75">
      <c r="A34" s="144">
        <v>6</v>
      </c>
      <c r="B34" s="476" t="s">
        <v>396</v>
      </c>
      <c r="C34" s="483" t="s">
        <v>37</v>
      </c>
      <c r="D34" s="253">
        <v>32</v>
      </c>
      <c r="E34" s="234"/>
      <c r="F34" s="249"/>
    </row>
    <row r="35" spans="1:6" ht="45.75">
      <c r="A35" s="144">
        <v>7</v>
      </c>
      <c r="B35" s="476" t="s">
        <v>397</v>
      </c>
      <c r="C35" s="483" t="s">
        <v>37</v>
      </c>
      <c r="D35" s="253">
        <v>8</v>
      </c>
      <c r="E35" s="234"/>
      <c r="F35" s="249"/>
    </row>
    <row r="36" spans="1:6" ht="30">
      <c r="A36" s="144">
        <v>8</v>
      </c>
      <c r="B36" s="488" t="s">
        <v>398</v>
      </c>
      <c r="C36" s="484" t="s">
        <v>37</v>
      </c>
      <c r="D36" s="253">
        <v>30</v>
      </c>
      <c r="E36" s="234"/>
      <c r="F36" s="249"/>
    </row>
    <row r="37" spans="1:6" ht="30">
      <c r="A37" s="144">
        <v>9</v>
      </c>
      <c r="B37" s="488" t="s">
        <v>399</v>
      </c>
      <c r="C37" s="484" t="s">
        <v>37</v>
      </c>
      <c r="D37" s="253">
        <v>60</v>
      </c>
      <c r="E37" s="234"/>
      <c r="F37" s="249"/>
    </row>
    <row r="38" spans="1:6" ht="30">
      <c r="A38" s="144">
        <v>10</v>
      </c>
      <c r="B38" s="488" t="s">
        <v>400</v>
      </c>
      <c r="C38" s="484" t="s">
        <v>389</v>
      </c>
      <c r="D38" s="253">
        <v>24</v>
      </c>
      <c r="E38" s="234"/>
      <c r="F38" s="249"/>
    </row>
    <row r="39" spans="1:6" ht="30">
      <c r="A39" s="144">
        <v>11</v>
      </c>
      <c r="B39" s="488" t="s">
        <v>401</v>
      </c>
      <c r="C39" s="484" t="s">
        <v>389</v>
      </c>
      <c r="D39" s="253">
        <v>27.4</v>
      </c>
      <c r="E39" s="234"/>
      <c r="F39" s="249"/>
    </row>
    <row r="40" spans="1:6" ht="30">
      <c r="A40" s="144">
        <v>12</v>
      </c>
      <c r="B40" s="488" t="s">
        <v>402</v>
      </c>
      <c r="C40" s="484" t="s">
        <v>135</v>
      </c>
      <c r="D40" s="253">
        <v>87</v>
      </c>
      <c r="E40" s="234"/>
      <c r="F40" s="249"/>
    </row>
    <row r="41" spans="1:6" ht="30">
      <c r="A41" s="144">
        <v>13</v>
      </c>
      <c r="B41" s="488" t="s">
        <v>403</v>
      </c>
      <c r="C41" s="484" t="s">
        <v>135</v>
      </c>
      <c r="D41" s="253">
        <v>134</v>
      </c>
      <c r="E41" s="234"/>
      <c r="F41" s="249"/>
    </row>
    <row r="42" spans="1:6" s="204" customFormat="1" ht="18.75" customHeight="1">
      <c r="A42" s="94"/>
      <c r="B42" s="882" t="s">
        <v>404</v>
      </c>
      <c r="C42" s="883"/>
      <c r="D42" s="883"/>
      <c r="E42" s="884"/>
      <c r="F42" s="203"/>
    </row>
    <row r="43" spans="1:6" ht="16.5">
      <c r="B43" s="873"/>
      <c r="C43" s="873"/>
      <c r="D43" s="873"/>
      <c r="E43" s="873"/>
      <c r="F43" s="873"/>
    </row>
  </sheetData>
  <mergeCells count="14">
    <mergeCell ref="A1:F1"/>
    <mergeCell ref="B43:F43"/>
    <mergeCell ref="A2:F2"/>
    <mergeCell ref="A21:A22"/>
    <mergeCell ref="C19:F19"/>
    <mergeCell ref="C9:F9"/>
    <mergeCell ref="C28:F28"/>
    <mergeCell ref="B42:E42"/>
    <mergeCell ref="A3:F3"/>
    <mergeCell ref="A5:A7"/>
    <mergeCell ref="B5:B7"/>
    <mergeCell ref="C5:C7"/>
    <mergeCell ref="D5:D7"/>
    <mergeCell ref="E5:F6"/>
  </mergeCells>
  <phoneticPr fontId="0" type="noConversion"/>
  <pageMargins left="0.5" right="0.3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view="pageBreakPreview" zoomScale="120" zoomScaleSheetLayoutView="120" workbookViewId="0">
      <selection activeCell="A2" sqref="A2:F2"/>
    </sheetView>
  </sheetViews>
  <sheetFormatPr defaultColWidth="9.140625" defaultRowHeight="15.75"/>
  <cols>
    <col min="1" max="1" width="3.42578125" style="111" customWidth="1"/>
    <col min="2" max="2" width="45.5703125" style="111" customWidth="1"/>
    <col min="3" max="3" width="7.28515625" style="110" customWidth="1"/>
    <col min="4" max="4" width="12" style="110" customWidth="1"/>
    <col min="5" max="5" width="10.28515625" style="110" customWidth="1"/>
    <col min="6" max="7" width="15.28515625" style="110" customWidth="1"/>
    <col min="8" max="16384" width="9.140625" style="111"/>
  </cols>
  <sheetData>
    <row r="1" spans="1:7" ht="51.75" customHeight="1">
      <c r="A1" s="856" t="s">
        <v>361</v>
      </c>
      <c r="B1" s="856"/>
      <c r="C1" s="856"/>
      <c r="D1" s="856"/>
      <c r="E1" s="856"/>
      <c r="F1" s="856"/>
      <c r="G1" s="138"/>
    </row>
    <row r="2" spans="1:7" ht="15.75" customHeight="1">
      <c r="A2" s="858" t="s">
        <v>1227</v>
      </c>
      <c r="B2" s="859"/>
      <c r="C2" s="859"/>
      <c r="D2" s="859"/>
      <c r="E2" s="859"/>
      <c r="F2" s="859"/>
      <c r="G2" s="139"/>
    </row>
    <row r="3" spans="1:7" ht="15.75" customHeight="1">
      <c r="A3" s="857"/>
      <c r="B3" s="857"/>
      <c r="C3" s="857"/>
      <c r="D3" s="857"/>
      <c r="E3" s="857"/>
      <c r="F3" s="857"/>
      <c r="G3" s="153"/>
    </row>
    <row r="4" spans="1:7" ht="15.75" customHeight="1">
      <c r="A4" s="9"/>
      <c r="B4" s="5"/>
      <c r="C4" s="5"/>
      <c r="D4" s="5"/>
      <c r="E4" s="10"/>
      <c r="F4" s="10"/>
      <c r="G4" s="153"/>
    </row>
    <row r="5" spans="1:7" ht="15.7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  <c r="G5" s="153"/>
    </row>
    <row r="6" spans="1:7" ht="15.75" customHeight="1">
      <c r="A6" s="865"/>
      <c r="B6" s="868"/>
      <c r="C6" s="871"/>
      <c r="D6" s="871"/>
      <c r="E6" s="862"/>
      <c r="F6" s="863"/>
      <c r="G6" s="154"/>
    </row>
    <row r="7" spans="1:7" ht="15.75" customHeight="1">
      <c r="A7" s="866"/>
      <c r="B7" s="869"/>
      <c r="C7" s="872"/>
      <c r="D7" s="872"/>
      <c r="E7" s="454" t="s">
        <v>365</v>
      </c>
      <c r="F7" s="455" t="s">
        <v>366</v>
      </c>
      <c r="G7" s="155"/>
    </row>
    <row r="8" spans="1:7" ht="15.75" customHeight="1">
      <c r="A8" s="468">
        <v>1</v>
      </c>
      <c r="B8" s="470">
        <v>2</v>
      </c>
      <c r="C8" s="470">
        <v>3</v>
      </c>
      <c r="D8" s="471">
        <v>4</v>
      </c>
      <c r="E8" s="471">
        <v>5</v>
      </c>
      <c r="F8" s="471">
        <v>6</v>
      </c>
      <c r="G8" s="156"/>
    </row>
    <row r="9" spans="1:7" ht="15.75" customHeight="1">
      <c r="A9" s="168"/>
      <c r="B9" s="489" t="s">
        <v>406</v>
      </c>
      <c r="C9" s="113"/>
      <c r="D9" s="157"/>
      <c r="E9" s="885"/>
      <c r="F9" s="886"/>
      <c r="G9" s="156"/>
    </row>
    <row r="10" spans="1:7" ht="36.75" customHeight="1">
      <c r="A10" s="169">
        <v>1</v>
      </c>
      <c r="B10" s="490" t="s">
        <v>407</v>
      </c>
      <c r="C10" s="485" t="s">
        <v>136</v>
      </c>
      <c r="D10" s="150">
        <v>8.7390000000000008</v>
      </c>
      <c r="E10" s="229"/>
      <c r="F10" s="159"/>
      <c r="G10" s="156"/>
    </row>
    <row r="11" spans="1:7" ht="36.75" customHeight="1">
      <c r="A11" s="169">
        <v>2</v>
      </c>
      <c r="B11" s="490" t="s">
        <v>407</v>
      </c>
      <c r="C11" s="485" t="s">
        <v>136</v>
      </c>
      <c r="D11" s="150">
        <v>14.2</v>
      </c>
      <c r="E11" s="229"/>
      <c r="F11" s="159"/>
      <c r="G11" s="156"/>
    </row>
    <row r="12" spans="1:7" ht="36.75" customHeight="1">
      <c r="A12" s="169">
        <v>3</v>
      </c>
      <c r="B12" s="490" t="s">
        <v>407</v>
      </c>
      <c r="C12" s="485" t="s">
        <v>136</v>
      </c>
      <c r="D12" s="150">
        <v>46.5</v>
      </c>
      <c r="E12" s="229"/>
      <c r="F12" s="159"/>
      <c r="G12" s="156"/>
    </row>
    <row r="13" spans="1:7" ht="36.75" customHeight="1">
      <c r="A13" s="169">
        <v>4</v>
      </c>
      <c r="B13" s="490" t="s">
        <v>407</v>
      </c>
      <c r="C13" s="485" t="s">
        <v>136</v>
      </c>
      <c r="D13" s="150">
        <v>24</v>
      </c>
      <c r="E13" s="229"/>
      <c r="F13" s="159"/>
      <c r="G13" s="156"/>
    </row>
    <row r="14" spans="1:7" ht="36.75" customHeight="1">
      <c r="A14" s="169">
        <v>5</v>
      </c>
      <c r="B14" s="490" t="s">
        <v>407</v>
      </c>
      <c r="C14" s="485" t="s">
        <v>136</v>
      </c>
      <c r="D14" s="150">
        <v>8</v>
      </c>
      <c r="E14" s="229"/>
      <c r="F14" s="159"/>
      <c r="G14" s="156"/>
    </row>
    <row r="15" spans="1:7" ht="36.75" customHeight="1">
      <c r="A15" s="169">
        <v>6</v>
      </c>
      <c r="B15" s="490" t="s">
        <v>407</v>
      </c>
      <c r="C15" s="485" t="s">
        <v>136</v>
      </c>
      <c r="D15" s="150">
        <v>23</v>
      </c>
      <c r="E15" s="229"/>
      <c r="F15" s="159"/>
      <c r="G15" s="156"/>
    </row>
    <row r="16" spans="1:7" ht="36.75" customHeight="1">
      <c r="A16" s="169">
        <v>7</v>
      </c>
      <c r="B16" s="490" t="s">
        <v>407</v>
      </c>
      <c r="C16" s="485" t="s">
        <v>136</v>
      </c>
      <c r="D16" s="150">
        <v>26</v>
      </c>
      <c r="E16" s="229"/>
      <c r="F16" s="159"/>
      <c r="G16" s="156"/>
    </row>
    <row r="17" spans="1:7" ht="36.75" customHeight="1">
      <c r="A17" s="169">
        <v>8</v>
      </c>
      <c r="B17" s="490" t="s">
        <v>407</v>
      </c>
      <c r="C17" s="485" t="s">
        <v>136</v>
      </c>
      <c r="D17" s="150">
        <v>215.8</v>
      </c>
      <c r="E17" s="229"/>
      <c r="F17" s="159"/>
      <c r="G17" s="156"/>
    </row>
    <row r="18" spans="1:7" ht="36.75" customHeight="1">
      <c r="A18" s="169">
        <v>9</v>
      </c>
      <c r="B18" s="490" t="s">
        <v>407</v>
      </c>
      <c r="C18" s="485" t="s">
        <v>136</v>
      </c>
      <c r="D18" s="158">
        <v>215.8</v>
      </c>
      <c r="E18" s="229"/>
      <c r="F18" s="159"/>
      <c r="G18" s="156"/>
    </row>
    <row r="19" spans="1:7" ht="36.75" customHeight="1">
      <c r="A19" s="169">
        <v>10</v>
      </c>
      <c r="B19" s="490" t="s">
        <v>407</v>
      </c>
      <c r="C19" s="485" t="s">
        <v>136</v>
      </c>
      <c r="D19" s="151">
        <v>6</v>
      </c>
      <c r="E19" s="229"/>
      <c r="F19" s="159"/>
      <c r="G19" s="156"/>
    </row>
    <row r="20" spans="1:7" ht="21" customHeight="1">
      <c r="A20" s="113"/>
      <c r="B20" s="491" t="s">
        <v>81</v>
      </c>
      <c r="C20" s="118"/>
      <c r="D20" s="116"/>
      <c r="E20" s="118"/>
      <c r="F20" s="202"/>
      <c r="G20" s="117"/>
    </row>
  </sheetData>
  <mergeCells count="9">
    <mergeCell ref="E9:F9"/>
    <mergeCell ref="A1:F1"/>
    <mergeCell ref="A2:F2"/>
    <mergeCell ref="A3:F3"/>
    <mergeCell ref="A5:A7"/>
    <mergeCell ref="B5:B7"/>
    <mergeCell ref="C5:C7"/>
    <mergeCell ref="D5:D7"/>
    <mergeCell ref="E5:F6"/>
  </mergeCells>
  <phoneticPr fontId="0" type="noConversion"/>
  <pageMargins left="0.54" right="0.28999999999999998" top="0.46" bottom="0.4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view="pageBreakPreview" zoomScaleSheetLayoutView="100" workbookViewId="0">
      <selection activeCell="H14" sqref="H14"/>
    </sheetView>
  </sheetViews>
  <sheetFormatPr defaultColWidth="9.140625" defaultRowHeight="15.75"/>
  <cols>
    <col min="1" max="1" width="3.42578125" style="111" customWidth="1"/>
    <col min="2" max="2" width="43.140625" style="111" customWidth="1"/>
    <col min="3" max="3" width="7.28515625" style="110" customWidth="1"/>
    <col min="4" max="4" width="11.28515625" style="110" customWidth="1"/>
    <col min="5" max="5" width="10.28515625" style="110" customWidth="1"/>
    <col min="6" max="6" width="15.28515625" style="110" customWidth="1"/>
    <col min="7" max="16384" width="9.140625" style="111"/>
  </cols>
  <sheetData>
    <row r="1" spans="1:6" ht="36.75" customHeight="1">
      <c r="A1" s="856" t="s">
        <v>361</v>
      </c>
      <c r="B1" s="856"/>
      <c r="C1" s="856"/>
      <c r="D1" s="856"/>
      <c r="E1" s="856"/>
      <c r="F1" s="856"/>
    </row>
    <row r="2" spans="1:6" ht="15.75" customHeight="1">
      <c r="A2" s="887" t="s">
        <v>1225</v>
      </c>
      <c r="B2" s="888"/>
      <c r="C2" s="888"/>
      <c r="D2" s="888"/>
      <c r="E2" s="888"/>
      <c r="F2" s="888"/>
    </row>
    <row r="3" spans="1:6" ht="16.5" customHeight="1">
      <c r="A3" s="857" t="s">
        <v>1226</v>
      </c>
      <c r="B3" s="857"/>
      <c r="C3" s="857"/>
      <c r="D3" s="857"/>
      <c r="E3" s="857"/>
      <c r="F3" s="857"/>
    </row>
    <row r="4" spans="1:6" ht="16.5">
      <c r="A4" s="9"/>
      <c r="B4" s="5"/>
      <c r="C4" s="5"/>
      <c r="D4" s="5"/>
      <c r="E4" s="10"/>
      <c r="F4" s="10"/>
    </row>
    <row r="5" spans="1:6" ht="15.75" customHeight="1">
      <c r="A5" s="864" t="s">
        <v>25</v>
      </c>
      <c r="B5" s="867" t="s">
        <v>362</v>
      </c>
      <c r="C5" s="870" t="s">
        <v>363</v>
      </c>
      <c r="D5" s="870" t="s">
        <v>201</v>
      </c>
      <c r="E5" s="860" t="s">
        <v>364</v>
      </c>
      <c r="F5" s="861"/>
    </row>
    <row r="6" spans="1:6">
      <c r="A6" s="865"/>
      <c r="B6" s="868"/>
      <c r="C6" s="871"/>
      <c r="D6" s="871"/>
      <c r="E6" s="862"/>
      <c r="F6" s="863"/>
    </row>
    <row r="7" spans="1:6">
      <c r="A7" s="866"/>
      <c r="B7" s="869"/>
      <c r="C7" s="872"/>
      <c r="D7" s="872"/>
      <c r="E7" s="454" t="s">
        <v>365</v>
      </c>
      <c r="F7" s="455" t="s">
        <v>366</v>
      </c>
    </row>
    <row r="8" spans="1:6">
      <c r="A8" s="468">
        <v>1</v>
      </c>
      <c r="B8" s="470">
        <v>2</v>
      </c>
      <c r="C8" s="470">
        <v>3</v>
      </c>
      <c r="D8" s="471">
        <v>4</v>
      </c>
      <c r="E8" s="471">
        <v>5</v>
      </c>
      <c r="F8" s="471">
        <v>6</v>
      </c>
    </row>
    <row r="9" spans="1:6">
      <c r="A9" s="492"/>
      <c r="B9" s="489" t="s">
        <v>406</v>
      </c>
      <c r="C9" s="470"/>
      <c r="D9" s="471"/>
      <c r="E9" s="493"/>
      <c r="F9" s="471"/>
    </row>
    <row r="10" spans="1:6" ht="30">
      <c r="A10" s="169">
        <v>1</v>
      </c>
      <c r="B10" s="490" t="s">
        <v>408</v>
      </c>
      <c r="C10" s="485" t="s">
        <v>136</v>
      </c>
      <c r="D10" s="163">
        <v>9.6</v>
      </c>
      <c r="E10" s="198"/>
      <c r="F10" s="165"/>
    </row>
    <row r="11" spans="1:6" ht="30">
      <c r="A11" s="169">
        <v>2</v>
      </c>
      <c r="B11" s="488" t="s">
        <v>409</v>
      </c>
      <c r="C11" s="483" t="s">
        <v>135</v>
      </c>
      <c r="D11" s="163">
        <v>23</v>
      </c>
      <c r="E11" s="198"/>
      <c r="F11" s="165"/>
    </row>
    <row r="12" spans="1:6" ht="30">
      <c r="A12" s="161">
        <v>3</v>
      </c>
      <c r="B12" s="478" t="s">
        <v>410</v>
      </c>
      <c r="C12" s="494" t="s">
        <v>5</v>
      </c>
      <c r="D12" s="164">
        <v>11.4</v>
      </c>
      <c r="E12" s="221"/>
      <c r="F12" s="165"/>
    </row>
    <row r="13" spans="1:6" ht="30">
      <c r="A13" s="161">
        <v>4</v>
      </c>
      <c r="B13" s="478" t="s">
        <v>411</v>
      </c>
      <c r="C13" s="483" t="s">
        <v>135</v>
      </c>
      <c r="D13" s="164">
        <v>8</v>
      </c>
      <c r="E13" s="221"/>
      <c r="F13" s="165"/>
    </row>
    <row r="14" spans="1:6" ht="30">
      <c r="A14" s="161">
        <v>5</v>
      </c>
      <c r="B14" s="478" t="s">
        <v>412</v>
      </c>
      <c r="C14" s="483" t="s">
        <v>135</v>
      </c>
      <c r="D14" s="164">
        <v>8</v>
      </c>
      <c r="E14" s="221"/>
      <c r="F14" s="165"/>
    </row>
    <row r="15" spans="1:6">
      <c r="A15" s="113"/>
      <c r="B15" s="491" t="s">
        <v>413</v>
      </c>
      <c r="C15" s="118"/>
      <c r="D15" s="118"/>
      <c r="E15" s="118"/>
      <c r="F15" s="202"/>
    </row>
  </sheetData>
  <mergeCells count="8">
    <mergeCell ref="A1:F1"/>
    <mergeCell ref="A2:F2"/>
    <mergeCell ref="A3:F3"/>
    <mergeCell ref="A5:A7"/>
    <mergeCell ref="B5:B7"/>
    <mergeCell ref="C5:C7"/>
    <mergeCell ref="D5:D7"/>
    <mergeCell ref="E5:F6"/>
  </mergeCells>
  <phoneticPr fontId="0" type="noConversion"/>
  <pageMargins left="0.43" right="0.7" top="0.4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Krebs</vt:lpstr>
      <vt:lpstr>B</vt:lpstr>
      <vt:lpstr>B-1</vt:lpstr>
      <vt:lpstr>B-1-1</vt:lpstr>
      <vt:lpstr>B-1-2</vt:lpstr>
      <vt:lpstr>B-2</vt:lpstr>
      <vt:lpstr>B-3</vt:lpstr>
      <vt:lpstr>B-4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D</vt:lpstr>
      <vt:lpstr>D-work</vt:lpstr>
      <vt:lpstr>'B-10'!Print_Area</vt:lpstr>
      <vt:lpstr>'B-12'!Print_Area</vt:lpstr>
      <vt:lpstr>'B-2'!Print_Area</vt:lpstr>
      <vt:lpstr>'B-6'!Print_Area</vt:lpstr>
      <vt:lpstr>'B-7'!Print_Area</vt:lpstr>
      <vt:lpstr>'B-8'!Print_Area</vt:lpstr>
      <vt:lpstr>D!Print_Area</vt:lpstr>
      <vt:lpstr>Krebs!Print_Area</vt:lpstr>
      <vt:lpstr>B!Print_Titles</vt:lpstr>
      <vt:lpstr>'B-1'!Print_Titles</vt:lpstr>
      <vt:lpstr>'B-10'!Print_Titles</vt:lpstr>
      <vt:lpstr>'B-12'!Print_Titles</vt:lpstr>
      <vt:lpstr>'B-2'!Print_Titles</vt:lpstr>
      <vt:lpstr>'B-6'!Print_Titles</vt:lpstr>
      <vt:lpstr>'B-7'!Print_Titles</vt:lpstr>
      <vt:lpstr>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2012-11-21T12:04:27Z</cp:lastPrinted>
  <dcterms:created xsi:type="dcterms:W3CDTF">2006-09-16T00:00:00Z</dcterms:created>
  <dcterms:modified xsi:type="dcterms:W3CDTF">2014-05-07T14:31:32Z</dcterms:modified>
</cp:coreProperties>
</file>